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2025" activeTab="0"/>
  </bookViews>
  <sheets>
    <sheet name="Løbende" sheetId="1" r:id="rId1"/>
    <sheet name="Delregnskab - Riga" sheetId="2" r:id="rId2"/>
  </sheets>
  <definedNames>
    <definedName name="Allan_beløb">'Løbende'!$J:$J</definedName>
    <definedName name="Allan_saldo">'Løbende'!$K:$K</definedName>
    <definedName name="AntalPersoner">'Delregnskab - Riga'!$L$4</definedName>
    <definedName name="Dato">'Løbende'!$A:$A</definedName>
    <definedName name="Finn_beløb">'Løbende'!$D:$D</definedName>
    <definedName name="Finn_saldo">'Løbende'!$E:$E</definedName>
    <definedName name="Helle_beløb">'Løbende'!$H:$H</definedName>
    <definedName name="Helle_saldo">'Løbende'!$I:$I</definedName>
    <definedName name="Jørgen_beløb">'Løbende'!$N:$N</definedName>
    <definedName name="Jørgen_saldo">'Løbende'!$O:$O</definedName>
    <definedName name="Kurs_LVL">'Delregnskab - Riga'!$L$3</definedName>
    <definedName name="leena_beløb">'Løbende'!$P:$P</definedName>
    <definedName name="Leena_saldo">'Løbende'!$Q:$Q</definedName>
    <definedName name="Lis_beløb">'Løbende'!$L:$L</definedName>
    <definedName name="Lis_saldo">'Løbende'!$M:$M</definedName>
    <definedName name="Lund_beløb">'Løbende'!$F:$F</definedName>
    <definedName name="Lund_saldo">'Løbende'!$G:$G</definedName>
    <definedName name="Pris_pr_person">'Delregnskab - Riga'!$L$5</definedName>
    <definedName name="Samlet_beløb">'Løbende'!$C:$C</definedName>
    <definedName name="TOTAL">'Delregnskab - Riga'!$L$13</definedName>
    <definedName name="Udlæg_Bertelsen">'Delregnskab - Riga'!$E$13</definedName>
    <definedName name="Udlæg_Finn">'Delregnskab - Riga'!$I$13</definedName>
    <definedName name="Udlæg_Fløng">'Delregnskab - Riga'!$G$13</definedName>
    <definedName name="Udlæg_Lund">'Delregnskab - Riga'!$C$13</definedName>
    <definedName name="_xlnm.Print_Titles" localSheetId="0">'Løbende'!$A:$C,'Løbende'!$1:$3</definedName>
  </definedNames>
  <calcPr fullCalcOnLoad="1"/>
</workbook>
</file>

<file path=xl/sharedStrings.xml><?xml version="1.0" encoding="utf-8"?>
<sst xmlns="http://schemas.openxmlformats.org/spreadsheetml/2006/main" count="114" uniqueCount="88">
  <si>
    <t>S94</t>
  </si>
  <si>
    <t>Beskrivelse</t>
  </si>
  <si>
    <t>Finn</t>
  </si>
  <si>
    <t>Lund</t>
  </si>
  <si>
    <t>Helle</t>
  </si>
  <si>
    <t>Lis</t>
  </si>
  <si>
    <t>Jørgen</t>
  </si>
  <si>
    <t>Leena</t>
  </si>
  <si>
    <t>Beløb</t>
  </si>
  <si>
    <t>Saldo</t>
  </si>
  <si>
    <t>Dato</t>
  </si>
  <si>
    <t>Overførsel til Skandiabanken</t>
  </si>
  <si>
    <t>Samlet beløb</t>
  </si>
  <si>
    <t>Kontingent fra ??? (glemt)</t>
  </si>
  <si>
    <t>Dobbelt kontingent hos Lund</t>
  </si>
  <si>
    <t>Kontingent hos Finn</t>
  </si>
  <si>
    <t>Rentetilskrivning</t>
  </si>
  <si>
    <t>Kontingent hos L&amp;J 25.03</t>
  </si>
  <si>
    <t>Kontingent hos Finn 06.05</t>
  </si>
  <si>
    <t xml:space="preserve">Kontingent hos H&amp;A </t>
  </si>
  <si>
    <t>Kontingent hos Finn 28.10</t>
  </si>
  <si>
    <t>Udlæg til Riga-tur</t>
  </si>
  <si>
    <t>Kontingent hos Finn 09.03</t>
  </si>
  <si>
    <t>Kontingent hos H&amp;A 22.04</t>
  </si>
  <si>
    <t>Samlet saldo</t>
  </si>
  <si>
    <t>- regnskab</t>
  </si>
  <si>
    <t>Kontingent hos L&amp;J 06.01</t>
  </si>
  <si>
    <t>Kontingent hos H&amp;A 13.04</t>
  </si>
  <si>
    <t>Bertelsen</t>
  </si>
  <si>
    <t>LVL</t>
  </si>
  <si>
    <t>DKK</t>
  </si>
  <si>
    <t>Fløng</t>
  </si>
  <si>
    <t>Riga 01.05-05.05.08 S94</t>
  </si>
  <si>
    <t>I ALT</t>
  </si>
  <si>
    <t>-</t>
  </si>
  <si>
    <t>Pris pr. person</t>
  </si>
  <si>
    <t>Kurs LVL</t>
  </si>
  <si>
    <t>Antal personer</t>
  </si>
  <si>
    <t xml:space="preserve">At betale </t>
  </si>
  <si>
    <t xml:space="preserve">Netto </t>
  </si>
  <si>
    <t xml:space="preserve">Forslag </t>
  </si>
  <si>
    <t>Lund betaler Finn 98,01</t>
  </si>
  <si>
    <t>Bertelsen betaler Finn 2523,37 og Fløng 70,52</t>
  </si>
  <si>
    <t>Desuden refunderes 2389,33 minus to klubkontingenter til Lund fra klubkassen</t>
  </si>
  <si>
    <t>Herefter har alle 'gamle' medlemmer 2412,62 tilbage på kontoen</t>
  </si>
  <si>
    <t>Udlæg til Berlin-tur</t>
  </si>
  <si>
    <t>Refund. Lund minus klubindb.</t>
  </si>
  <si>
    <t>Udlign. Jørgens konto m/Lis' udlæg</t>
  </si>
  <si>
    <t>Udlign. Leenas konto fra H&amp;A</t>
  </si>
  <si>
    <t>Udlign. Leena/Riga fra H&amp;A</t>
  </si>
  <si>
    <t>Kontingent hos H&amp;A 22.06</t>
  </si>
  <si>
    <t>Refund. Lis Berlin linned, logi mv</t>
  </si>
  <si>
    <t>Indbetaling Lund</t>
  </si>
  <si>
    <t>Kontingent hos Lund 25.01</t>
  </si>
  <si>
    <t>Kontingent hos Finn 24.08</t>
  </si>
  <si>
    <t>Kontingent hos L&amp;J 22.02</t>
  </si>
  <si>
    <t>Kontingent hos H&amp;A 22.03</t>
  </si>
  <si>
    <t>Kontingent hos Lund 19.04</t>
  </si>
  <si>
    <t>Kontingent hos L&amp;J 17.05</t>
  </si>
  <si>
    <t>ALDO</t>
  </si>
  <si>
    <t>Kontingent sommerhus 06.09</t>
  </si>
  <si>
    <t>Kontingent hos Lund 01.11</t>
  </si>
  <si>
    <t>Kontingent hos L&amp;J 04.10 (-Lund)</t>
  </si>
  <si>
    <t>Julefrokost 28-11-09: bowling</t>
  </si>
  <si>
    <t>Kontingent hos H&amp;A 24.01</t>
  </si>
  <si>
    <t>Kontingent hos Lund 18.04</t>
  </si>
  <si>
    <t>Kontingent hos H&amp;A 26.06</t>
  </si>
  <si>
    <t>Kontingent hos L&amp;J 15.08</t>
  </si>
  <si>
    <t>Kontingent hos Lund 19.09</t>
  </si>
  <si>
    <t>Kontingent hos H&amp;A 31.10</t>
  </si>
  <si>
    <t>Kontingent hos Lund 09.01</t>
  </si>
  <si>
    <t>Aconto fra Finn</t>
  </si>
  <si>
    <t>Kontingent hos Finn 27.02</t>
  </si>
  <si>
    <t>Kontingent hos L&amp;J 03.04</t>
  </si>
  <si>
    <t>Kontingent hos H&amp;A 08.05</t>
  </si>
  <si>
    <t>Kontingent hos Lund 19.06</t>
  </si>
  <si>
    <t>Kontingent hos Fløng 31.07</t>
  </si>
  <si>
    <t>Kontingent hos Finn 28.08</t>
  </si>
  <si>
    <t>Kontingent hos Lund 30.10.11</t>
  </si>
  <si>
    <t>Kontingent hos Finn 22.01</t>
  </si>
  <si>
    <t>Aldo</t>
  </si>
  <si>
    <t>Leena trukket ud af regnskab</t>
  </si>
  <si>
    <t>Kontingent hos H&amp;A 03.06</t>
  </si>
  <si>
    <t>Middag på Enomania</t>
  </si>
  <si>
    <t>Kontingent hos Finn 05.08</t>
  </si>
  <si>
    <t>Kontingent hos L&amp;J 23.09</t>
  </si>
  <si>
    <t>Kontingent hos Lund 14.10</t>
  </si>
  <si>
    <t>Bowling julefrokost 24.11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</si>
</sst>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[$-406]d\.\ mmmm\ yyyy"/>
    <numFmt numFmtId="179" formatCode="dd/mm/yy;@"/>
    <numFmt numFmtId="180" formatCode="0.0"/>
    <numFmt numFmtId="181" formatCode="#,##0.000"/>
    <numFmt numFmtId="182" formatCode="_(* #,##0.000_);_(* \(#,##0.000\);_(* &quot;-&quot;??_);_(@_)"/>
    <numFmt numFmtId="183" formatCode="&quot;Ja&quot;;&quot;Ja&quot;;&quot;Nej&quot;"/>
    <numFmt numFmtId="184" formatCode="&quot;Sand&quot;;&quot;Sand&quot;;&quot;Falsk&quot;"/>
    <numFmt numFmtId="185" formatCode="&quot;Til&quot;;&quot;Til&quot;;&quot;Fra&quot;"/>
    <numFmt numFmtId="186" formatCode="[$€-2]\ #.##000_);[Red]\([$€-2]\ #.##000\)"/>
  </numFmts>
  <fonts count="40">
    <font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4" fontId="1" fillId="0" borderId="0" xfId="0" applyNumberFormat="1" applyFont="1" applyAlignment="1">
      <alignment horizontal="center"/>
    </xf>
    <xf numFmtId="0" fontId="0" fillId="0" borderId="10" xfId="0" applyFill="1" applyBorder="1" applyAlignment="1">
      <alignment/>
    </xf>
    <xf numFmtId="0" fontId="3" fillId="0" borderId="0" xfId="0" applyFont="1" applyAlignment="1" quotePrefix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 horizontal="right"/>
    </xf>
    <xf numFmtId="4" fontId="0" fillId="35" borderId="10" xfId="0" applyNumberFormat="1" applyFill="1" applyBorder="1" applyAlignment="1">
      <alignment horizontal="right"/>
    </xf>
    <xf numFmtId="4" fontId="0" fillId="36" borderId="10" xfId="0" applyNumberFormat="1" applyFill="1" applyBorder="1" applyAlignment="1">
      <alignment horizontal="right"/>
    </xf>
    <xf numFmtId="4" fontId="0" fillId="37" borderId="10" xfId="0" applyNumberFormat="1" applyFill="1" applyBorder="1" applyAlignment="1">
      <alignment horizontal="right"/>
    </xf>
    <xf numFmtId="4" fontId="0" fillId="38" borderId="10" xfId="0" applyNumberFormat="1" applyFill="1" applyBorder="1" applyAlignment="1">
      <alignment horizontal="right"/>
    </xf>
    <xf numFmtId="4" fontId="0" fillId="39" borderId="1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171" fontId="0" fillId="0" borderId="0" xfId="15" applyFont="1" applyBorder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15" applyNumberFormat="1" applyFont="1" applyAlignment="1">
      <alignment horizontal="center"/>
    </xf>
    <xf numFmtId="4" fontId="0" fillId="0" borderId="0" xfId="15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15" applyNumberFormat="1" applyFont="1" applyBorder="1" applyAlignment="1">
      <alignment/>
    </xf>
    <xf numFmtId="4" fontId="0" fillId="0" borderId="0" xfId="15" applyNumberFormat="1" applyFont="1" applyBorder="1" applyAlignment="1">
      <alignment horizontal="right"/>
    </xf>
    <xf numFmtId="4" fontId="0" fillId="0" borderId="0" xfId="15" applyNumberFormat="1" applyFont="1" applyBorder="1" applyAlignment="1">
      <alignment horizontal="center"/>
    </xf>
    <xf numFmtId="4" fontId="0" fillId="0" borderId="11" xfId="15" applyNumberFormat="1" applyFont="1" applyBorder="1" applyAlignment="1">
      <alignment/>
    </xf>
    <xf numFmtId="4" fontId="4" fillId="0" borderId="0" xfId="15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40" borderId="12" xfId="15" applyNumberFormat="1" applyFont="1" applyFill="1" applyBorder="1" applyAlignment="1">
      <alignment horizontal="right"/>
    </xf>
    <xf numFmtId="4" fontId="0" fillId="0" borderId="12" xfId="15" applyNumberFormat="1" applyFont="1" applyBorder="1" applyAlignment="1">
      <alignment horizontal="right"/>
    </xf>
    <xf numFmtId="4" fontId="0" fillId="40" borderId="13" xfId="15" applyNumberFormat="1" applyFont="1" applyFill="1" applyBorder="1" applyAlignment="1">
      <alignment horizontal="right"/>
    </xf>
    <xf numFmtId="4" fontId="0" fillId="0" borderId="14" xfId="15" applyNumberFormat="1" applyFont="1" applyBorder="1" applyAlignment="1">
      <alignment horizontal="right"/>
    </xf>
    <xf numFmtId="4" fontId="0" fillId="40" borderId="14" xfId="15" applyNumberFormat="1" applyFont="1" applyFill="1" applyBorder="1" applyAlignment="1">
      <alignment horizontal="right"/>
    </xf>
    <xf numFmtId="4" fontId="0" fillId="40" borderId="14" xfId="15" applyNumberFormat="1" applyFont="1" applyFill="1" applyBorder="1" applyAlignment="1">
      <alignment horizontal="right"/>
    </xf>
    <xf numFmtId="4" fontId="0" fillId="40" borderId="15" xfId="15" applyNumberFormat="1" applyFont="1" applyFill="1" applyBorder="1" applyAlignment="1">
      <alignment horizontal="right"/>
    </xf>
    <xf numFmtId="4" fontId="0" fillId="0" borderId="13" xfId="15" applyNumberFormat="1" applyFont="1" applyBorder="1" applyAlignment="1">
      <alignment horizontal="right"/>
    </xf>
    <xf numFmtId="4" fontId="0" fillId="40" borderId="13" xfId="15" applyNumberFormat="1" applyFont="1" applyFill="1" applyBorder="1" applyAlignment="1">
      <alignment horizontal="right"/>
    </xf>
    <xf numFmtId="4" fontId="0" fillId="40" borderId="16" xfId="15" applyNumberFormat="1" applyFont="1" applyFill="1" applyBorder="1" applyAlignment="1">
      <alignment horizontal="right"/>
    </xf>
    <xf numFmtId="4" fontId="0" fillId="40" borderId="17" xfId="15" applyNumberFormat="1" applyFont="1" applyFill="1" applyBorder="1" applyAlignment="1">
      <alignment horizontal="right"/>
    </xf>
    <xf numFmtId="4" fontId="4" fillId="0" borderId="17" xfId="15" applyNumberFormat="1" applyFont="1" applyBorder="1" applyAlignment="1">
      <alignment horizontal="right"/>
    </xf>
    <xf numFmtId="4" fontId="0" fillId="0" borderId="0" xfId="15" applyNumberFormat="1" applyFont="1" applyAlignment="1">
      <alignment horizontal="right"/>
    </xf>
    <xf numFmtId="171" fontId="0" fillId="40" borderId="0" xfId="15" applyFont="1" applyFill="1" applyAlignment="1">
      <alignment horizontal="right"/>
    </xf>
    <xf numFmtId="171" fontId="0" fillId="0" borderId="0" xfId="15" applyFont="1" applyAlignment="1">
      <alignment horizontal="right"/>
    </xf>
    <xf numFmtId="4" fontId="0" fillId="40" borderId="13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171" fontId="0" fillId="40" borderId="17" xfId="15" applyFont="1" applyFill="1" applyBorder="1" applyAlignment="1">
      <alignment horizontal="right"/>
    </xf>
    <xf numFmtId="171" fontId="4" fillId="0" borderId="17" xfId="15" applyFont="1" applyBorder="1" applyAlignment="1">
      <alignment horizontal="right"/>
    </xf>
    <xf numFmtId="4" fontId="0" fillId="0" borderId="17" xfId="15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4" fontId="4" fillId="0" borderId="10" xfId="15" applyNumberFormat="1" applyFont="1" applyBorder="1" applyAlignment="1">
      <alignment horizontal="center"/>
    </xf>
    <xf numFmtId="4" fontId="4" fillId="0" borderId="10" xfId="15" applyNumberFormat="1" applyFont="1" applyBorder="1" applyAlignment="1">
      <alignment/>
    </xf>
    <xf numFmtId="0" fontId="0" fillId="0" borderId="13" xfId="0" applyFill="1" applyBorder="1" applyAlignment="1">
      <alignment/>
    </xf>
    <xf numFmtId="14" fontId="0" fillId="0" borderId="0" xfId="0" applyNumberFormat="1" applyAlignment="1">
      <alignment horizontal="left" indent="1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/>
    </xf>
    <xf numFmtId="4" fontId="4" fillId="36" borderId="12" xfId="0" applyNumberFormat="1" applyFont="1" applyFill="1" applyBorder="1" applyAlignment="1">
      <alignment horizontal="center"/>
    </xf>
    <xf numFmtId="4" fontId="4" fillId="37" borderId="12" xfId="0" applyNumberFormat="1" applyFont="1" applyFill="1" applyBorder="1" applyAlignment="1">
      <alignment horizontal="center"/>
    </xf>
    <xf numFmtId="4" fontId="4" fillId="38" borderId="12" xfId="0" applyNumberFormat="1" applyFont="1" applyFill="1" applyBorder="1" applyAlignment="1">
      <alignment horizontal="center"/>
    </xf>
    <xf numFmtId="4" fontId="4" fillId="39" borderId="12" xfId="0" applyNumberFormat="1" applyFont="1" applyFill="1" applyBorder="1" applyAlignment="1">
      <alignment horizontal="center"/>
    </xf>
    <xf numFmtId="4" fontId="4" fillId="39" borderId="18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41" borderId="10" xfId="0" applyNumberFormat="1" applyFill="1" applyBorder="1" applyAlignment="1">
      <alignment horizontal="right"/>
    </xf>
    <xf numFmtId="4" fontId="0" fillId="42" borderId="10" xfId="0" applyNumberFormat="1" applyFill="1" applyBorder="1" applyAlignment="1">
      <alignment horizontal="right"/>
    </xf>
    <xf numFmtId="4" fontId="0" fillId="37" borderId="19" xfId="0" applyNumberFormat="1" applyFill="1" applyBorder="1" applyAlignment="1">
      <alignment horizontal="center"/>
    </xf>
    <xf numFmtId="4" fontId="0" fillId="37" borderId="20" xfId="0" applyNumberFormat="1" applyFill="1" applyBorder="1" applyAlignment="1">
      <alignment horizontal="center"/>
    </xf>
    <xf numFmtId="4" fontId="0" fillId="38" borderId="19" xfId="0" applyNumberFormat="1" applyFill="1" applyBorder="1" applyAlignment="1">
      <alignment horizontal="center"/>
    </xf>
    <xf numFmtId="4" fontId="0" fillId="38" borderId="20" xfId="0" applyNumberFormat="1" applyFill="1" applyBorder="1" applyAlignment="1">
      <alignment horizontal="center"/>
    </xf>
    <xf numFmtId="4" fontId="0" fillId="39" borderId="19" xfId="0" applyNumberFormat="1" applyFill="1" applyBorder="1" applyAlignment="1">
      <alignment horizontal="center"/>
    </xf>
    <xf numFmtId="4" fontId="0" fillId="39" borderId="20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33" borderId="20" xfId="0" applyNumberForma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 horizontal="center"/>
    </xf>
    <xf numFmtId="4" fontId="0" fillId="35" borderId="19" xfId="0" applyNumberFormat="1" applyFill="1" applyBorder="1" applyAlignment="1">
      <alignment horizontal="center"/>
    </xf>
    <xf numFmtId="4" fontId="0" fillId="35" borderId="20" xfId="0" applyNumberFormat="1" applyFill="1" applyBorder="1" applyAlignment="1">
      <alignment horizontal="center"/>
    </xf>
    <xf numFmtId="4" fontId="0" fillId="36" borderId="19" xfId="0" applyNumberFormat="1" applyFont="1" applyFill="1" applyBorder="1" applyAlignment="1">
      <alignment horizontal="center"/>
    </xf>
    <xf numFmtId="4" fontId="0" fillId="36" borderId="20" xfId="0" applyNumberFormat="1" applyFill="1" applyBorder="1" applyAlignment="1">
      <alignment horizontal="center"/>
    </xf>
    <xf numFmtId="4" fontId="0" fillId="0" borderId="19" xfId="15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4" fontId="0" fillId="0" borderId="20" xfId="15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 vertical="justify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showGridLines="0" tabSelected="1" zoomScalePageLayoutView="0" workbookViewId="0" topLeftCell="A1">
      <pane xSplit="3" ySplit="3" topLeftCell="D4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62" sqref="A62"/>
    </sheetView>
  </sheetViews>
  <sheetFormatPr defaultColWidth="9.140625" defaultRowHeight="12.75"/>
  <cols>
    <col min="1" max="1" width="11.140625" style="1" customWidth="1"/>
    <col min="2" max="2" width="30.140625" style="0" customWidth="1"/>
    <col min="3" max="3" width="13.00390625" style="2" customWidth="1"/>
    <col min="4" max="17" width="9.7109375" style="2" customWidth="1"/>
    <col min="18" max="18" width="13.28125" style="21" customWidth="1"/>
  </cols>
  <sheetData>
    <row r="1" spans="1:2" ht="24" thickBot="1">
      <c r="A1" s="7" t="s">
        <v>0</v>
      </c>
      <c r="B1" s="9" t="s">
        <v>25</v>
      </c>
    </row>
    <row r="2" spans="1:17" ht="13.5" thickBot="1">
      <c r="A2" s="1" t="s">
        <v>59</v>
      </c>
      <c r="B2" s="54">
        <v>41001</v>
      </c>
      <c r="D2" s="77" t="s">
        <v>2</v>
      </c>
      <c r="E2" s="78"/>
      <c r="F2" s="79" t="s">
        <v>3</v>
      </c>
      <c r="G2" s="80"/>
      <c r="H2" s="81" t="s">
        <v>4</v>
      </c>
      <c r="I2" s="82"/>
      <c r="J2" s="83" t="s">
        <v>80</v>
      </c>
      <c r="K2" s="84"/>
      <c r="L2" s="71" t="s">
        <v>5</v>
      </c>
      <c r="M2" s="72"/>
      <c r="N2" s="73" t="s">
        <v>6</v>
      </c>
      <c r="O2" s="74"/>
      <c r="P2" s="75" t="s">
        <v>7</v>
      </c>
      <c r="Q2" s="76"/>
    </row>
    <row r="3" spans="1:18" ht="12.75">
      <c r="A3" s="55" t="s">
        <v>10</v>
      </c>
      <c r="B3" s="56" t="s">
        <v>1</v>
      </c>
      <c r="C3" s="57" t="s">
        <v>12</v>
      </c>
      <c r="D3" s="58" t="s">
        <v>8</v>
      </c>
      <c r="E3" s="58" t="s">
        <v>9</v>
      </c>
      <c r="F3" s="59" t="s">
        <v>8</v>
      </c>
      <c r="G3" s="59" t="s">
        <v>9</v>
      </c>
      <c r="H3" s="60" t="s">
        <v>8</v>
      </c>
      <c r="I3" s="60" t="s">
        <v>9</v>
      </c>
      <c r="J3" s="61" t="s">
        <v>8</v>
      </c>
      <c r="K3" s="61" t="s">
        <v>9</v>
      </c>
      <c r="L3" s="62" t="s">
        <v>8</v>
      </c>
      <c r="M3" s="62" t="s">
        <v>9</v>
      </c>
      <c r="N3" s="63" t="s">
        <v>8</v>
      </c>
      <c r="O3" s="63" t="s">
        <v>9</v>
      </c>
      <c r="P3" s="64" t="s">
        <v>8</v>
      </c>
      <c r="Q3" s="65" t="s">
        <v>9</v>
      </c>
      <c r="R3" s="51" t="s">
        <v>24</v>
      </c>
    </row>
    <row r="4" spans="1:18" ht="12.75">
      <c r="A4" s="4">
        <v>38995</v>
      </c>
      <c r="B4" s="5" t="s">
        <v>11</v>
      </c>
      <c r="C4" s="3">
        <v>16156.63</v>
      </c>
      <c r="D4" s="10">
        <f>$C$4/5</f>
        <v>3231.326</v>
      </c>
      <c r="E4" s="10">
        <f>Finn_beløb</f>
        <v>3231.326</v>
      </c>
      <c r="F4" s="11">
        <f>$C$4/5</f>
        <v>3231.326</v>
      </c>
      <c r="G4" s="11">
        <f>Lund_beløb</f>
        <v>3231.326</v>
      </c>
      <c r="H4" s="12">
        <f>$C$4/5</f>
        <v>3231.326</v>
      </c>
      <c r="I4" s="12">
        <f>Helle_beløb</f>
        <v>3231.326</v>
      </c>
      <c r="J4" s="13">
        <f>$C$4/5</f>
        <v>3231.326</v>
      </c>
      <c r="K4" s="13">
        <f>Allan_beløb</f>
        <v>3231.326</v>
      </c>
      <c r="L4" s="14">
        <f>$C$4/5</f>
        <v>3231.326</v>
      </c>
      <c r="M4" s="14">
        <f>Lis_beløb</f>
        <v>3231.326</v>
      </c>
      <c r="N4" s="15">
        <v>0</v>
      </c>
      <c r="O4" s="15">
        <f>Jørgen_beløb</f>
        <v>0</v>
      </c>
      <c r="P4" s="16">
        <v>0</v>
      </c>
      <c r="Q4" s="16">
        <f>leena_beløb</f>
        <v>0</v>
      </c>
      <c r="R4" s="52">
        <f>Allan_saldo+Finn_saldo+Helle_saldo+Jørgen_saldo+Leena_saldo+Lund_saldo+Lis_saldo</f>
        <v>16156.630000000001</v>
      </c>
    </row>
    <row r="5" spans="1:18" ht="12.75">
      <c r="A5" s="4">
        <v>39000</v>
      </c>
      <c r="B5" s="5" t="s">
        <v>13</v>
      </c>
      <c r="C5" s="3">
        <v>500</v>
      </c>
      <c r="D5" s="10">
        <f>Samlet_beløb/5</f>
        <v>100</v>
      </c>
      <c r="E5" s="10">
        <f>$E4+$D5</f>
        <v>3331.326</v>
      </c>
      <c r="F5" s="11">
        <f>Samlet_beløb/5</f>
        <v>100</v>
      </c>
      <c r="G5" s="11">
        <f>$G4+$F5</f>
        <v>3331.326</v>
      </c>
      <c r="H5" s="12">
        <f>Samlet_beløb/5</f>
        <v>100</v>
      </c>
      <c r="I5" s="12">
        <f>$I4+$H5</f>
        <v>3331.326</v>
      </c>
      <c r="J5" s="13">
        <f>Samlet_beløb/5</f>
        <v>100</v>
      </c>
      <c r="K5" s="13">
        <f>$K4+$J5</f>
        <v>3331.326</v>
      </c>
      <c r="L5" s="14">
        <f>Samlet_beløb/5</f>
        <v>100</v>
      </c>
      <c r="M5" s="14">
        <f>$M4+$L5</f>
        <v>3331.326</v>
      </c>
      <c r="N5" s="15">
        <v>0</v>
      </c>
      <c r="O5" s="15">
        <f>$O4+$N5</f>
        <v>0</v>
      </c>
      <c r="P5" s="16">
        <v>0</v>
      </c>
      <c r="Q5" s="16">
        <f>$Q4+$P5</f>
        <v>0</v>
      </c>
      <c r="R5" s="52">
        <f>Allan_saldo+Finn_saldo+Helle_saldo+Jørgen_saldo+Leena_saldo+Lund_saldo+Lis_saldo</f>
        <v>16656.63</v>
      </c>
    </row>
    <row r="6" spans="1:18" ht="12.75">
      <c r="A6" s="4">
        <v>39000</v>
      </c>
      <c r="B6" s="5" t="s">
        <v>13</v>
      </c>
      <c r="C6" s="6">
        <v>500</v>
      </c>
      <c r="D6" s="10">
        <f>Samlet_beløb/5</f>
        <v>100</v>
      </c>
      <c r="E6" s="10">
        <f>$E5+$D6</f>
        <v>3431.326</v>
      </c>
      <c r="F6" s="11">
        <f>Samlet_beløb/5</f>
        <v>100</v>
      </c>
      <c r="G6" s="11">
        <f>$G5+$F6</f>
        <v>3431.326</v>
      </c>
      <c r="H6" s="12">
        <f>Samlet_beløb/5</f>
        <v>100</v>
      </c>
      <c r="I6" s="12">
        <f>$I5+$H6</f>
        <v>3431.326</v>
      </c>
      <c r="J6" s="13">
        <f>Samlet_beløb/5</f>
        <v>100</v>
      </c>
      <c r="K6" s="13">
        <f>$K5+$J6</f>
        <v>3431.326</v>
      </c>
      <c r="L6" s="14">
        <f>Samlet_beløb/5</f>
        <v>100</v>
      </c>
      <c r="M6" s="14">
        <f>$M5+$L6</f>
        <v>3431.326</v>
      </c>
      <c r="N6" s="15">
        <v>0</v>
      </c>
      <c r="O6" s="15">
        <f>$O5+$N6</f>
        <v>0</v>
      </c>
      <c r="P6" s="16">
        <v>0</v>
      </c>
      <c r="Q6" s="16">
        <f>$Q5+$P6</f>
        <v>0</v>
      </c>
      <c r="R6" s="52">
        <f>Allan_saldo+Finn_saldo+Helle_saldo+Jørgen_saldo+Leena_saldo+Lund_saldo+Lis_saldo</f>
        <v>17156.63</v>
      </c>
    </row>
    <row r="7" spans="1:18" ht="12.75">
      <c r="A7" s="4">
        <v>39007</v>
      </c>
      <c r="B7" s="5" t="s">
        <v>14</v>
      </c>
      <c r="C7" s="6">
        <v>1000</v>
      </c>
      <c r="D7" s="10">
        <f>Samlet_beløb/5</f>
        <v>200</v>
      </c>
      <c r="E7" s="10">
        <f>$E6+$D7</f>
        <v>3631.326</v>
      </c>
      <c r="F7" s="11">
        <f>Samlet_beløb/5</f>
        <v>200</v>
      </c>
      <c r="G7" s="11">
        <f>$G6+$F7</f>
        <v>3631.326</v>
      </c>
      <c r="H7" s="12">
        <f>Samlet_beløb/5</f>
        <v>200</v>
      </c>
      <c r="I7" s="12">
        <f>$I6+$H7</f>
        <v>3631.326</v>
      </c>
      <c r="J7" s="13">
        <f>Samlet_beløb/5</f>
        <v>200</v>
      </c>
      <c r="K7" s="13">
        <f>$K6+$J7</f>
        <v>3631.326</v>
      </c>
      <c r="L7" s="14">
        <f>Samlet_beløb/5</f>
        <v>200</v>
      </c>
      <c r="M7" s="14">
        <f>$M6+$L7</f>
        <v>3631.326</v>
      </c>
      <c r="N7" s="15">
        <v>0</v>
      </c>
      <c r="O7" s="15">
        <f>$O6+$N7</f>
        <v>0</v>
      </c>
      <c r="P7" s="16">
        <v>0</v>
      </c>
      <c r="Q7" s="16">
        <f>$Q6+$P7</f>
        <v>0</v>
      </c>
      <c r="R7" s="52">
        <f>Allan_saldo+Finn_saldo+Helle_saldo+Jørgen_saldo+Leena_saldo+Lund_saldo+Lis_saldo</f>
        <v>18156.63</v>
      </c>
    </row>
    <row r="8" spans="1:18" ht="12.75">
      <c r="A8" s="4">
        <v>39034</v>
      </c>
      <c r="B8" s="5" t="s">
        <v>15</v>
      </c>
      <c r="C8" s="6">
        <v>500</v>
      </c>
      <c r="D8" s="10">
        <f>Samlet_beløb/5</f>
        <v>100</v>
      </c>
      <c r="E8" s="10">
        <f>$E7+$D8</f>
        <v>3731.326</v>
      </c>
      <c r="F8" s="11">
        <f>Samlet_beløb/5</f>
        <v>100</v>
      </c>
      <c r="G8" s="11">
        <f>$G7+$F8</f>
        <v>3731.326</v>
      </c>
      <c r="H8" s="12">
        <f>Samlet_beløb/5</f>
        <v>100</v>
      </c>
      <c r="I8" s="12">
        <f>$I7+$H8</f>
        <v>3731.326</v>
      </c>
      <c r="J8" s="13">
        <f>Samlet_beløb/5</f>
        <v>100</v>
      </c>
      <c r="K8" s="13">
        <f>$K7+$J8</f>
        <v>3731.326</v>
      </c>
      <c r="L8" s="14">
        <f>Samlet_beløb/5</f>
        <v>100</v>
      </c>
      <c r="M8" s="14">
        <f>$M7+$L8</f>
        <v>3731.326</v>
      </c>
      <c r="N8" s="15">
        <v>0</v>
      </c>
      <c r="O8" s="15">
        <f>$O7+$N8</f>
        <v>0</v>
      </c>
      <c r="P8" s="16">
        <v>0</v>
      </c>
      <c r="Q8" s="16">
        <f>$Q7+$P8</f>
        <v>0</v>
      </c>
      <c r="R8" s="52">
        <f>Allan_saldo+Finn_saldo+Helle_saldo+Jørgen_saldo+Leena_saldo+Lund_saldo+Lis_saldo</f>
        <v>18656.63</v>
      </c>
    </row>
    <row r="9" spans="1:18" ht="12.75">
      <c r="A9" s="4">
        <v>39080</v>
      </c>
      <c r="B9" s="5" t="s">
        <v>16</v>
      </c>
      <c r="C9" s="6">
        <v>171.67</v>
      </c>
      <c r="D9" s="10">
        <f>Samlet_beløb/5</f>
        <v>34.333999999999996</v>
      </c>
      <c r="E9" s="10">
        <f>$E8+$D9</f>
        <v>3765.66</v>
      </c>
      <c r="F9" s="11">
        <f>Samlet_beløb/5</f>
        <v>34.333999999999996</v>
      </c>
      <c r="G9" s="11">
        <f>$G8+$F9</f>
        <v>3765.66</v>
      </c>
      <c r="H9" s="12">
        <f>Samlet_beløb/5</f>
        <v>34.333999999999996</v>
      </c>
      <c r="I9" s="12">
        <f>$I8+$H9</f>
        <v>3765.66</v>
      </c>
      <c r="J9" s="13">
        <f>Samlet_beløb/5</f>
        <v>34.333999999999996</v>
      </c>
      <c r="K9" s="13">
        <f>$K8+$J9</f>
        <v>3765.66</v>
      </c>
      <c r="L9" s="14">
        <f>Samlet_beløb/5</f>
        <v>34.333999999999996</v>
      </c>
      <c r="M9" s="14">
        <f>$M8+$L9</f>
        <v>3765.66</v>
      </c>
      <c r="N9" s="15">
        <v>0</v>
      </c>
      <c r="O9" s="15">
        <f aca="true" t="shared" si="0" ref="O9:O19">$O8+$N9</f>
        <v>0</v>
      </c>
      <c r="P9" s="16">
        <v>0</v>
      </c>
      <c r="Q9" s="16">
        <f aca="true" t="shared" si="1" ref="Q9:Q19">$Q8+$P9</f>
        <v>0</v>
      </c>
      <c r="R9" s="52">
        <f>Allan_saldo+Finn_saldo+Helle_saldo+Jørgen_saldo+Leena_saldo+Lund_saldo+Lis_saldo</f>
        <v>18828.3</v>
      </c>
    </row>
    <row r="10" spans="1:18" ht="12.75">
      <c r="A10" s="4">
        <v>39139</v>
      </c>
      <c r="B10" s="5" t="s">
        <v>15</v>
      </c>
      <c r="C10" s="6">
        <v>500</v>
      </c>
      <c r="D10" s="10">
        <f>Samlet_beløb/5</f>
        <v>100</v>
      </c>
      <c r="E10" s="10">
        <f aca="true" t="shared" si="2" ref="E10:E16">$E9+$D10</f>
        <v>3865.66</v>
      </c>
      <c r="F10" s="11">
        <f>Samlet_beløb/5</f>
        <v>100</v>
      </c>
      <c r="G10" s="11">
        <f aca="true" t="shared" si="3" ref="G10:G16">$G9+$F10</f>
        <v>3865.66</v>
      </c>
      <c r="H10" s="12">
        <f>Samlet_beløb/5</f>
        <v>100</v>
      </c>
      <c r="I10" s="12">
        <f aca="true" t="shared" si="4" ref="I10:I16">$I9+$H10</f>
        <v>3865.66</v>
      </c>
      <c r="J10" s="13">
        <f>Samlet_beløb/5</f>
        <v>100</v>
      </c>
      <c r="K10" s="13">
        <f aca="true" t="shared" si="5" ref="K10:K16">$K9+$J10</f>
        <v>3865.66</v>
      </c>
      <c r="L10" s="14">
        <f>Samlet_beløb/5</f>
        <v>100</v>
      </c>
      <c r="M10" s="14">
        <f aca="true" t="shared" si="6" ref="M10:M16">$M9+$L10</f>
        <v>3865.66</v>
      </c>
      <c r="N10" s="15">
        <v>0</v>
      </c>
      <c r="O10" s="15">
        <f t="shared" si="0"/>
        <v>0</v>
      </c>
      <c r="P10" s="16">
        <v>0</v>
      </c>
      <c r="Q10" s="16">
        <f t="shared" si="1"/>
        <v>0</v>
      </c>
      <c r="R10" s="52">
        <f>Allan_saldo+Finn_saldo+Helle_saldo+Jørgen_saldo+Leena_saldo+Lund_saldo+Lis_saldo</f>
        <v>19328.3</v>
      </c>
    </row>
    <row r="11" spans="1:18" ht="12.75">
      <c r="A11" s="4">
        <v>39167</v>
      </c>
      <c r="B11" s="5" t="s">
        <v>17</v>
      </c>
      <c r="C11" s="6">
        <v>500</v>
      </c>
      <c r="D11" s="10">
        <f>Samlet_beløb/5</f>
        <v>100</v>
      </c>
      <c r="E11" s="10">
        <f t="shared" si="2"/>
        <v>3965.66</v>
      </c>
      <c r="F11" s="11">
        <f>Samlet_beløb/5</f>
        <v>100</v>
      </c>
      <c r="G11" s="11">
        <f t="shared" si="3"/>
        <v>3965.66</v>
      </c>
      <c r="H11" s="12">
        <f>Samlet_beløb/5</f>
        <v>100</v>
      </c>
      <c r="I11" s="12">
        <f t="shared" si="4"/>
        <v>3965.66</v>
      </c>
      <c r="J11" s="13">
        <f>Samlet_beløb/5</f>
        <v>100</v>
      </c>
      <c r="K11" s="13">
        <f t="shared" si="5"/>
        <v>3965.66</v>
      </c>
      <c r="L11" s="14">
        <f>Samlet_beløb/5</f>
        <v>100</v>
      </c>
      <c r="M11" s="14">
        <f t="shared" si="6"/>
        <v>3965.66</v>
      </c>
      <c r="N11" s="15">
        <v>0</v>
      </c>
      <c r="O11" s="15">
        <f t="shared" si="0"/>
        <v>0</v>
      </c>
      <c r="P11" s="16">
        <v>0</v>
      </c>
      <c r="Q11" s="16">
        <f t="shared" si="1"/>
        <v>0</v>
      </c>
      <c r="R11" s="52">
        <f>Allan_saldo+Finn_saldo+Helle_saldo+Jørgen_saldo+Leena_saldo+Lund_saldo+Lis_saldo</f>
        <v>19828.3</v>
      </c>
    </row>
    <row r="12" spans="1:18" ht="12.75">
      <c r="A12" s="4">
        <v>39195</v>
      </c>
      <c r="B12" s="5" t="s">
        <v>23</v>
      </c>
      <c r="C12" s="6">
        <v>500</v>
      </c>
      <c r="D12" s="10">
        <f>Samlet_beløb/5</f>
        <v>100</v>
      </c>
      <c r="E12" s="10">
        <f t="shared" si="2"/>
        <v>4065.66</v>
      </c>
      <c r="F12" s="11">
        <f>Samlet_beløb/5</f>
        <v>100</v>
      </c>
      <c r="G12" s="11">
        <f t="shared" si="3"/>
        <v>4065.66</v>
      </c>
      <c r="H12" s="12">
        <f>Samlet_beløb/5</f>
        <v>100</v>
      </c>
      <c r="I12" s="12">
        <f t="shared" si="4"/>
        <v>4065.66</v>
      </c>
      <c r="J12" s="13">
        <f>Samlet_beløb/5</f>
        <v>100</v>
      </c>
      <c r="K12" s="13">
        <f t="shared" si="5"/>
        <v>4065.66</v>
      </c>
      <c r="L12" s="14">
        <f>Samlet_beløb/5</f>
        <v>100</v>
      </c>
      <c r="M12" s="14">
        <f t="shared" si="6"/>
        <v>4065.66</v>
      </c>
      <c r="N12" s="15">
        <v>0</v>
      </c>
      <c r="O12" s="15">
        <f t="shared" si="0"/>
        <v>0</v>
      </c>
      <c r="P12" s="16">
        <v>0</v>
      </c>
      <c r="Q12" s="16">
        <f t="shared" si="1"/>
        <v>0</v>
      </c>
      <c r="R12" s="52">
        <f>Allan_saldo+Finn_saldo+Helle_saldo+Jørgen_saldo+Leena_saldo+Lund_saldo+Lis_saldo</f>
        <v>20328.3</v>
      </c>
    </row>
    <row r="13" spans="1:18" ht="12.75">
      <c r="A13" s="4">
        <v>39209</v>
      </c>
      <c r="B13" s="5" t="s">
        <v>18</v>
      </c>
      <c r="C13" s="6">
        <v>500</v>
      </c>
      <c r="D13" s="10">
        <f>Samlet_beløb/5</f>
        <v>100</v>
      </c>
      <c r="E13" s="10">
        <f t="shared" si="2"/>
        <v>4165.66</v>
      </c>
      <c r="F13" s="11">
        <f>Samlet_beløb/5</f>
        <v>100</v>
      </c>
      <c r="G13" s="11">
        <f t="shared" si="3"/>
        <v>4165.66</v>
      </c>
      <c r="H13" s="12">
        <f>Samlet_beløb/5</f>
        <v>100</v>
      </c>
      <c r="I13" s="12">
        <f t="shared" si="4"/>
        <v>4165.66</v>
      </c>
      <c r="J13" s="13">
        <f>Samlet_beløb/5</f>
        <v>100</v>
      </c>
      <c r="K13" s="13">
        <f t="shared" si="5"/>
        <v>4165.66</v>
      </c>
      <c r="L13" s="14">
        <f>Samlet_beløb/5</f>
        <v>100</v>
      </c>
      <c r="M13" s="14">
        <f t="shared" si="6"/>
        <v>4165.66</v>
      </c>
      <c r="N13" s="15">
        <v>0</v>
      </c>
      <c r="O13" s="15">
        <f t="shared" si="0"/>
        <v>0</v>
      </c>
      <c r="P13" s="16">
        <v>0</v>
      </c>
      <c r="Q13" s="16">
        <f t="shared" si="1"/>
        <v>0</v>
      </c>
      <c r="R13" s="52">
        <f>Allan_saldo+Finn_saldo+Helle_saldo+Jørgen_saldo+Leena_saldo+Lund_saldo+Lis_saldo</f>
        <v>20828.3</v>
      </c>
    </row>
    <row r="14" spans="1:18" ht="12.75">
      <c r="A14" s="4">
        <v>39338</v>
      </c>
      <c r="B14" s="5" t="s">
        <v>19</v>
      </c>
      <c r="C14" s="6">
        <v>500</v>
      </c>
      <c r="D14" s="10">
        <f>Samlet_beløb/5</f>
        <v>100</v>
      </c>
      <c r="E14" s="10">
        <f t="shared" si="2"/>
        <v>4265.66</v>
      </c>
      <c r="F14" s="11">
        <f>Samlet_beløb/5</f>
        <v>100</v>
      </c>
      <c r="G14" s="11">
        <f t="shared" si="3"/>
        <v>4265.66</v>
      </c>
      <c r="H14" s="12">
        <f>Samlet_beløb/5</f>
        <v>100</v>
      </c>
      <c r="I14" s="12">
        <f t="shared" si="4"/>
        <v>4265.66</v>
      </c>
      <c r="J14" s="13">
        <f>Samlet_beløb/5</f>
        <v>100</v>
      </c>
      <c r="K14" s="13">
        <f t="shared" si="5"/>
        <v>4265.66</v>
      </c>
      <c r="L14" s="14">
        <f>Samlet_beløb/5</f>
        <v>100</v>
      </c>
      <c r="M14" s="14">
        <f t="shared" si="6"/>
        <v>4265.66</v>
      </c>
      <c r="N14" s="15">
        <v>0</v>
      </c>
      <c r="O14" s="15">
        <f t="shared" si="0"/>
        <v>0</v>
      </c>
      <c r="P14" s="16">
        <v>0</v>
      </c>
      <c r="Q14" s="16">
        <f t="shared" si="1"/>
        <v>0</v>
      </c>
      <c r="R14" s="52">
        <f>Allan_saldo+Finn_saldo+Helle_saldo+Jørgen_saldo+Leena_saldo+Lund_saldo+Lis_saldo</f>
        <v>21328.3</v>
      </c>
    </row>
    <row r="15" spans="1:18" ht="12.75">
      <c r="A15" s="4">
        <v>39385</v>
      </c>
      <c r="B15" s="5" t="s">
        <v>20</v>
      </c>
      <c r="C15" s="6">
        <v>500</v>
      </c>
      <c r="D15" s="10">
        <f>Samlet_beløb/5</f>
        <v>100</v>
      </c>
      <c r="E15" s="10">
        <f t="shared" si="2"/>
        <v>4365.66</v>
      </c>
      <c r="F15" s="11">
        <f>Samlet_beløb/5</f>
        <v>100</v>
      </c>
      <c r="G15" s="11">
        <f t="shared" si="3"/>
        <v>4365.66</v>
      </c>
      <c r="H15" s="12">
        <f>Samlet_beløb/5</f>
        <v>100</v>
      </c>
      <c r="I15" s="12">
        <f t="shared" si="4"/>
        <v>4365.66</v>
      </c>
      <c r="J15" s="13">
        <f>Samlet_beløb/5</f>
        <v>100</v>
      </c>
      <c r="K15" s="13">
        <f t="shared" si="5"/>
        <v>4365.66</v>
      </c>
      <c r="L15" s="14">
        <f>Samlet_beløb/5</f>
        <v>100</v>
      </c>
      <c r="M15" s="14">
        <f t="shared" si="6"/>
        <v>4365.66</v>
      </c>
      <c r="N15" s="15">
        <v>0</v>
      </c>
      <c r="O15" s="15">
        <f t="shared" si="0"/>
        <v>0</v>
      </c>
      <c r="P15" s="16">
        <v>0</v>
      </c>
      <c r="Q15" s="16">
        <f t="shared" si="1"/>
        <v>0</v>
      </c>
      <c r="R15" s="52">
        <f>Allan_saldo+Finn_saldo+Helle_saldo+Jørgen_saldo+Leena_saldo+Lund_saldo+Lis_saldo</f>
        <v>21828.3</v>
      </c>
    </row>
    <row r="16" spans="1:18" ht="12.75">
      <c r="A16" s="4">
        <v>39444</v>
      </c>
      <c r="B16" s="5" t="s">
        <v>16</v>
      </c>
      <c r="C16" s="6">
        <v>681.46</v>
      </c>
      <c r="D16" s="10">
        <f>Samlet_beløb/5</f>
        <v>136.292</v>
      </c>
      <c r="E16" s="10">
        <f t="shared" si="2"/>
        <v>4501.952</v>
      </c>
      <c r="F16" s="11">
        <f>Samlet_beløb/5</f>
        <v>136.292</v>
      </c>
      <c r="G16" s="11">
        <f t="shared" si="3"/>
        <v>4501.952</v>
      </c>
      <c r="H16" s="12">
        <f>Samlet_beløb/5</f>
        <v>136.292</v>
      </c>
      <c r="I16" s="12">
        <f t="shared" si="4"/>
        <v>4501.952</v>
      </c>
      <c r="J16" s="13">
        <f>Samlet_beløb/5</f>
        <v>136.292</v>
      </c>
      <c r="K16" s="13">
        <f t="shared" si="5"/>
        <v>4501.952</v>
      </c>
      <c r="L16" s="14">
        <f>Samlet_beløb/5</f>
        <v>136.292</v>
      </c>
      <c r="M16" s="14">
        <f t="shared" si="6"/>
        <v>4501.952</v>
      </c>
      <c r="N16" s="15">
        <v>0</v>
      </c>
      <c r="O16" s="15">
        <f t="shared" si="0"/>
        <v>0</v>
      </c>
      <c r="P16" s="16">
        <v>0</v>
      </c>
      <c r="Q16" s="16">
        <f t="shared" si="1"/>
        <v>0</v>
      </c>
      <c r="R16" s="52">
        <f>Allan_saldo+Finn_saldo+Helle_saldo+Jørgen_saldo+Leena_saldo+Lund_saldo+Lis_saldo</f>
        <v>22509.760000000002</v>
      </c>
    </row>
    <row r="17" spans="1:18" ht="12.75">
      <c r="A17" s="4">
        <v>39454</v>
      </c>
      <c r="B17" s="5" t="s">
        <v>21</v>
      </c>
      <c r="C17" s="6">
        <v>-14336</v>
      </c>
      <c r="D17" s="10">
        <f>Samlet_beløb/6</f>
        <v>-2389.3333333333335</v>
      </c>
      <c r="E17" s="10">
        <f aca="true" t="shared" si="7" ref="E17:E22">$E16+$D17</f>
        <v>2112.6186666666667</v>
      </c>
      <c r="F17" s="11">
        <v>0</v>
      </c>
      <c r="G17" s="11">
        <f aca="true" t="shared" si="8" ref="G17:G22">$G16+$F17</f>
        <v>4501.952</v>
      </c>
      <c r="H17" s="12">
        <f>Samlet_beløb/6</f>
        <v>-2389.3333333333335</v>
      </c>
      <c r="I17" s="12">
        <f aca="true" t="shared" si="9" ref="I17:I22">$I16+$H17</f>
        <v>2112.6186666666667</v>
      </c>
      <c r="J17" s="13">
        <f>Samlet_beløb/6</f>
        <v>-2389.3333333333335</v>
      </c>
      <c r="K17" s="13">
        <f aca="true" t="shared" si="10" ref="K17:K22">$K16+$J17</f>
        <v>2112.6186666666667</v>
      </c>
      <c r="L17" s="14">
        <f>Samlet_beløb/6</f>
        <v>-2389.3333333333335</v>
      </c>
      <c r="M17" s="14">
        <f aca="true" t="shared" si="11" ref="M17:M22">$M16+$L17</f>
        <v>2112.6186666666667</v>
      </c>
      <c r="N17" s="15">
        <f>Samlet_beløb/6</f>
        <v>-2389.3333333333335</v>
      </c>
      <c r="O17" s="15">
        <f t="shared" si="0"/>
        <v>-2389.3333333333335</v>
      </c>
      <c r="P17" s="16">
        <f>Samlet_beløb/6</f>
        <v>-2389.3333333333335</v>
      </c>
      <c r="Q17" s="16">
        <f t="shared" si="1"/>
        <v>-2389.3333333333335</v>
      </c>
      <c r="R17" s="52">
        <f>Allan_saldo+Finn_saldo+Helle_saldo+Jørgen_saldo+Leena_saldo+Lund_saldo+Lis_saldo</f>
        <v>8173.76</v>
      </c>
    </row>
    <row r="18" spans="1:18" ht="12.75">
      <c r="A18" s="4">
        <v>39525</v>
      </c>
      <c r="B18" s="8" t="s">
        <v>22</v>
      </c>
      <c r="C18" s="3">
        <v>600</v>
      </c>
      <c r="D18" s="10">
        <f>Samlet_beløb/6</f>
        <v>100</v>
      </c>
      <c r="E18" s="10">
        <f t="shared" si="7"/>
        <v>2212.6186666666667</v>
      </c>
      <c r="F18" s="11">
        <v>0</v>
      </c>
      <c r="G18" s="11">
        <f t="shared" si="8"/>
        <v>4501.952</v>
      </c>
      <c r="H18" s="12">
        <f>Samlet_beløb/6</f>
        <v>100</v>
      </c>
      <c r="I18" s="12">
        <f t="shared" si="9"/>
        <v>2212.6186666666667</v>
      </c>
      <c r="J18" s="13">
        <f>Samlet_beløb/6</f>
        <v>100</v>
      </c>
      <c r="K18" s="13">
        <f t="shared" si="10"/>
        <v>2212.6186666666667</v>
      </c>
      <c r="L18" s="14">
        <f>Samlet_beløb/6</f>
        <v>100</v>
      </c>
      <c r="M18" s="14">
        <f t="shared" si="11"/>
        <v>2212.6186666666667</v>
      </c>
      <c r="N18" s="15">
        <f>Samlet_beløb/6</f>
        <v>100</v>
      </c>
      <c r="O18" s="15">
        <f>$O17+$N18</f>
        <v>-2289.3333333333335</v>
      </c>
      <c r="P18" s="16">
        <f>Samlet_beløb/6</f>
        <v>100</v>
      </c>
      <c r="Q18" s="16">
        <f>$Q17+$P18</f>
        <v>-2289.3333333333335</v>
      </c>
      <c r="R18" s="52">
        <f>Allan_saldo+Finn_saldo+Helle_saldo+Jørgen_saldo+Leena_saldo+Lund_saldo+Lis_saldo</f>
        <v>8773.76</v>
      </c>
    </row>
    <row r="19" spans="1:18" ht="12.75">
      <c r="A19" s="4">
        <v>39531</v>
      </c>
      <c r="B19" s="5" t="s">
        <v>26</v>
      </c>
      <c r="C19" s="6">
        <v>500</v>
      </c>
      <c r="D19" s="10">
        <f>Samlet_beløb/5</f>
        <v>100</v>
      </c>
      <c r="E19" s="10">
        <f t="shared" si="7"/>
        <v>2312.6186666666667</v>
      </c>
      <c r="F19" s="11">
        <f>Samlet_beløb/5</f>
        <v>100</v>
      </c>
      <c r="G19" s="11">
        <f t="shared" si="8"/>
        <v>4601.952</v>
      </c>
      <c r="H19" s="12">
        <f>Samlet_beløb/5</f>
        <v>100</v>
      </c>
      <c r="I19" s="12">
        <f t="shared" si="9"/>
        <v>2312.6186666666667</v>
      </c>
      <c r="J19" s="13">
        <f>Samlet_beløb/5</f>
        <v>100</v>
      </c>
      <c r="K19" s="13">
        <f t="shared" si="10"/>
        <v>2312.6186666666667</v>
      </c>
      <c r="L19" s="14">
        <f>Samlet_beløb/5</f>
        <v>100</v>
      </c>
      <c r="M19" s="14">
        <f t="shared" si="11"/>
        <v>2312.6186666666667</v>
      </c>
      <c r="N19" s="15">
        <v>0</v>
      </c>
      <c r="O19" s="15">
        <f t="shared" si="0"/>
        <v>-2289.3333333333335</v>
      </c>
      <c r="P19" s="16">
        <v>0</v>
      </c>
      <c r="Q19" s="16">
        <f t="shared" si="1"/>
        <v>-2289.3333333333335</v>
      </c>
      <c r="R19" s="52">
        <f>Allan_saldo+Finn_saldo+Helle_saldo+Jørgen_saldo+Leena_saldo+Lund_saldo+Lis_saldo</f>
        <v>9273.76</v>
      </c>
    </row>
    <row r="20" spans="1:18" ht="12.75">
      <c r="A20" s="4">
        <v>39554</v>
      </c>
      <c r="B20" s="5" t="s">
        <v>27</v>
      </c>
      <c r="C20" s="3">
        <v>600</v>
      </c>
      <c r="D20" s="10">
        <f>Samlet_beløb/6</f>
        <v>100</v>
      </c>
      <c r="E20" s="10">
        <f t="shared" si="7"/>
        <v>2412.6186666666667</v>
      </c>
      <c r="F20" s="11">
        <v>0</v>
      </c>
      <c r="G20" s="11">
        <f t="shared" si="8"/>
        <v>4601.952</v>
      </c>
      <c r="H20" s="12">
        <f>Samlet_beløb/6</f>
        <v>100</v>
      </c>
      <c r="I20" s="12">
        <f t="shared" si="9"/>
        <v>2412.6186666666667</v>
      </c>
      <c r="J20" s="13">
        <f>Samlet_beløb/6</f>
        <v>100</v>
      </c>
      <c r="K20" s="13">
        <f t="shared" si="10"/>
        <v>2412.6186666666667</v>
      </c>
      <c r="L20" s="14">
        <f>Samlet_beløb/6</f>
        <v>100</v>
      </c>
      <c r="M20" s="14">
        <f t="shared" si="11"/>
        <v>2412.6186666666667</v>
      </c>
      <c r="N20" s="15">
        <f>Samlet_beløb/6</f>
        <v>100</v>
      </c>
      <c r="O20" s="15">
        <f aca="true" t="shared" si="12" ref="O20:O25">$O19+$N20</f>
        <v>-2189.3333333333335</v>
      </c>
      <c r="P20" s="16">
        <f>Samlet_beløb/6</f>
        <v>100</v>
      </c>
      <c r="Q20" s="16">
        <f aca="true" t="shared" si="13" ref="Q20:Q25">$Q19+$P20</f>
        <v>-2189.3333333333335</v>
      </c>
      <c r="R20" s="52">
        <f>Allan_saldo+Finn_saldo+Helle_saldo+Jørgen_saldo+Leena_saldo+Lund_saldo+Lis_saldo</f>
        <v>9873.76</v>
      </c>
    </row>
    <row r="21" spans="1:18" ht="12.75">
      <c r="A21" s="4">
        <v>39568</v>
      </c>
      <c r="B21" s="5" t="s">
        <v>49</v>
      </c>
      <c r="C21" s="3">
        <v>2389.33</v>
      </c>
      <c r="D21" s="10">
        <v>0</v>
      </c>
      <c r="E21" s="10">
        <f t="shared" si="7"/>
        <v>2412.6186666666667</v>
      </c>
      <c r="F21" s="11">
        <v>0</v>
      </c>
      <c r="G21" s="11">
        <f t="shared" si="8"/>
        <v>4601.952</v>
      </c>
      <c r="H21" s="12">
        <v>0</v>
      </c>
      <c r="I21" s="12">
        <f t="shared" si="9"/>
        <v>2412.6186666666667</v>
      </c>
      <c r="J21" s="13">
        <v>0</v>
      </c>
      <c r="K21" s="13">
        <f t="shared" si="10"/>
        <v>2412.6186666666667</v>
      </c>
      <c r="L21" s="14">
        <v>0</v>
      </c>
      <c r="M21" s="14">
        <f t="shared" si="11"/>
        <v>2412.6186666666667</v>
      </c>
      <c r="N21" s="15">
        <v>0</v>
      </c>
      <c r="O21" s="15">
        <f t="shared" si="12"/>
        <v>-2189.3333333333335</v>
      </c>
      <c r="P21" s="16">
        <f>Samlet_beløb</f>
        <v>2389.33</v>
      </c>
      <c r="Q21" s="16">
        <f t="shared" si="13"/>
        <v>199.99666666666644</v>
      </c>
      <c r="R21" s="52">
        <f>Allan_saldo+Finn_saldo+Helle_saldo+Jørgen_saldo+Leena_saldo+Lund_saldo+Lis_saldo</f>
        <v>12263.089999999998</v>
      </c>
    </row>
    <row r="22" spans="1:18" ht="12.75">
      <c r="A22" s="4">
        <v>39588</v>
      </c>
      <c r="B22" s="8" t="s">
        <v>46</v>
      </c>
      <c r="C22" s="3">
        <v>-2189.33</v>
      </c>
      <c r="D22" s="10">
        <v>0</v>
      </c>
      <c r="E22" s="10">
        <f t="shared" si="7"/>
        <v>2412.6186666666667</v>
      </c>
      <c r="F22" s="11">
        <f>Samlet_beløb</f>
        <v>-2189.33</v>
      </c>
      <c r="G22" s="11">
        <f t="shared" si="8"/>
        <v>2412.6220000000003</v>
      </c>
      <c r="H22" s="12">
        <v>0</v>
      </c>
      <c r="I22" s="12">
        <f t="shared" si="9"/>
        <v>2412.6186666666667</v>
      </c>
      <c r="J22" s="13">
        <v>0</v>
      </c>
      <c r="K22" s="13">
        <f t="shared" si="10"/>
        <v>2412.6186666666667</v>
      </c>
      <c r="L22" s="14">
        <v>0</v>
      </c>
      <c r="M22" s="14">
        <f t="shared" si="11"/>
        <v>2412.6186666666667</v>
      </c>
      <c r="N22" s="15">
        <v>0</v>
      </c>
      <c r="O22" s="15">
        <f t="shared" si="12"/>
        <v>-2189.3333333333335</v>
      </c>
      <c r="P22" s="16">
        <v>0</v>
      </c>
      <c r="Q22" s="16">
        <f t="shared" si="13"/>
        <v>199.99666666666644</v>
      </c>
      <c r="R22" s="52">
        <f>Allan_saldo+Finn_saldo+Helle_saldo+Jørgen_saldo+Leena_saldo+Lund_saldo+Lis_saldo</f>
        <v>10073.759999999998</v>
      </c>
    </row>
    <row r="23" spans="1:18" ht="12.75">
      <c r="A23" s="4">
        <v>39588</v>
      </c>
      <c r="B23" s="8" t="s">
        <v>45</v>
      </c>
      <c r="C23" s="3">
        <v>-6706</v>
      </c>
      <c r="D23" s="10">
        <f>Samlet_beløb/7</f>
        <v>-958</v>
      </c>
      <c r="E23" s="10">
        <f aca="true" t="shared" si="14" ref="E23:E62">$E22+$D23</f>
        <v>1454.6186666666667</v>
      </c>
      <c r="F23" s="11">
        <f>Samlet_beløb/7</f>
        <v>-958</v>
      </c>
      <c r="G23" s="11">
        <f aca="true" t="shared" si="15" ref="G23:G62">$G22+$F23</f>
        <v>1454.6220000000003</v>
      </c>
      <c r="H23" s="12">
        <f>Samlet_beløb/7</f>
        <v>-958</v>
      </c>
      <c r="I23" s="12">
        <f aca="true" t="shared" si="16" ref="I23:I62">$I22+$H23</f>
        <v>1454.6186666666667</v>
      </c>
      <c r="J23" s="13">
        <f>Samlet_beløb/7</f>
        <v>-958</v>
      </c>
      <c r="K23" s="13">
        <f aca="true" t="shared" si="17" ref="K23:K62">$K22+$J23</f>
        <v>1454.6186666666667</v>
      </c>
      <c r="L23" s="14">
        <f>Samlet_beløb/7</f>
        <v>-958</v>
      </c>
      <c r="M23" s="14">
        <f aca="true" t="shared" si="18" ref="M23:M62">$M22+$L23</f>
        <v>1454.6186666666667</v>
      </c>
      <c r="N23" s="15">
        <f>Samlet_beløb/7</f>
        <v>-958</v>
      </c>
      <c r="O23" s="15">
        <f t="shared" si="12"/>
        <v>-3147.3333333333335</v>
      </c>
      <c r="P23" s="16">
        <f>Samlet_beløb/7</f>
        <v>-958</v>
      </c>
      <c r="Q23" s="16">
        <f t="shared" si="13"/>
        <v>-758.0033333333336</v>
      </c>
      <c r="R23" s="52">
        <f>Allan_saldo+Finn_saldo+Helle_saldo+Jørgen_saldo+Leena_saldo+Lund_saldo+Lis_saldo</f>
        <v>3367.7599999999998</v>
      </c>
    </row>
    <row r="24" spans="1:18" ht="12.75">
      <c r="A24" s="4">
        <v>39588</v>
      </c>
      <c r="B24" s="8" t="s">
        <v>47</v>
      </c>
      <c r="C24" s="3">
        <v>4601.95</v>
      </c>
      <c r="D24" s="10">
        <v>0</v>
      </c>
      <c r="E24" s="10">
        <f t="shared" si="14"/>
        <v>1454.6186666666667</v>
      </c>
      <c r="F24" s="11">
        <v>0</v>
      </c>
      <c r="G24" s="11">
        <f t="shared" si="15"/>
        <v>1454.6220000000003</v>
      </c>
      <c r="H24" s="12">
        <v>0</v>
      </c>
      <c r="I24" s="12">
        <f t="shared" si="16"/>
        <v>1454.6186666666667</v>
      </c>
      <c r="J24" s="13">
        <v>0</v>
      </c>
      <c r="K24" s="13">
        <f t="shared" si="17"/>
        <v>1454.6186666666667</v>
      </c>
      <c r="L24" s="14">
        <v>0</v>
      </c>
      <c r="M24" s="14">
        <f t="shared" si="18"/>
        <v>1454.6186666666667</v>
      </c>
      <c r="N24" s="15">
        <f>Samlet_beløb</f>
        <v>4601.95</v>
      </c>
      <c r="O24" s="15">
        <f t="shared" si="12"/>
        <v>1454.6166666666663</v>
      </c>
      <c r="P24" s="16">
        <v>0</v>
      </c>
      <c r="Q24" s="16">
        <f t="shared" si="13"/>
        <v>-758.0033333333336</v>
      </c>
      <c r="R24" s="52">
        <f>Allan_saldo+Finn_saldo+Helle_saldo+Jørgen_saldo+Leena_saldo+Lund_saldo+Lis_saldo</f>
        <v>7969.709999999999</v>
      </c>
    </row>
    <row r="25" spans="1:18" ht="12.75">
      <c r="A25" s="4">
        <v>39588</v>
      </c>
      <c r="B25" s="8" t="s">
        <v>48</v>
      </c>
      <c r="C25" s="3">
        <v>2212.62</v>
      </c>
      <c r="D25" s="10">
        <v>0</v>
      </c>
      <c r="E25" s="10">
        <f t="shared" si="14"/>
        <v>1454.6186666666667</v>
      </c>
      <c r="F25" s="11">
        <v>0</v>
      </c>
      <c r="G25" s="11">
        <f t="shared" si="15"/>
        <v>1454.6220000000003</v>
      </c>
      <c r="H25" s="12">
        <v>0</v>
      </c>
      <c r="I25" s="12">
        <f t="shared" si="16"/>
        <v>1454.6186666666667</v>
      </c>
      <c r="J25" s="13">
        <v>0</v>
      </c>
      <c r="K25" s="13">
        <f t="shared" si="17"/>
        <v>1454.6186666666667</v>
      </c>
      <c r="L25" s="14">
        <v>0</v>
      </c>
      <c r="M25" s="14">
        <f t="shared" si="18"/>
        <v>1454.6186666666667</v>
      </c>
      <c r="N25" s="15">
        <v>0</v>
      </c>
      <c r="O25" s="15">
        <f t="shared" si="12"/>
        <v>1454.6166666666663</v>
      </c>
      <c r="P25" s="16">
        <f>Samlet_beløb</f>
        <v>2212.62</v>
      </c>
      <c r="Q25" s="16">
        <f t="shared" si="13"/>
        <v>1454.6166666666663</v>
      </c>
      <c r="R25" s="52">
        <f>Allan_saldo+Finn_saldo+Helle_saldo+Jørgen_saldo+Leena_saldo+Lund_saldo+Lis_saldo</f>
        <v>10182.33</v>
      </c>
    </row>
    <row r="26" spans="1:18" ht="12.75">
      <c r="A26" s="4">
        <v>39627</v>
      </c>
      <c r="B26" s="8" t="s">
        <v>50</v>
      </c>
      <c r="C26" s="3">
        <v>600</v>
      </c>
      <c r="D26" s="10">
        <f>Samlet_beløb/6</f>
        <v>100</v>
      </c>
      <c r="E26" s="10">
        <f t="shared" si="14"/>
        <v>1554.6186666666667</v>
      </c>
      <c r="F26" s="11">
        <v>0</v>
      </c>
      <c r="G26" s="11">
        <f t="shared" si="15"/>
        <v>1454.6220000000003</v>
      </c>
      <c r="H26" s="12">
        <f>Samlet_beløb/6</f>
        <v>100</v>
      </c>
      <c r="I26" s="12">
        <f t="shared" si="16"/>
        <v>1554.6186666666667</v>
      </c>
      <c r="J26" s="13">
        <f>Samlet_beløb/6</f>
        <v>100</v>
      </c>
      <c r="K26" s="13">
        <f t="shared" si="17"/>
        <v>1554.6186666666667</v>
      </c>
      <c r="L26" s="14">
        <f>Samlet_beløb/6</f>
        <v>100</v>
      </c>
      <c r="M26" s="14">
        <f t="shared" si="18"/>
        <v>1554.6186666666667</v>
      </c>
      <c r="N26" s="15">
        <f>Samlet_beløb/6</f>
        <v>100</v>
      </c>
      <c r="O26" s="15">
        <f aca="true" t="shared" si="19" ref="O26:O34">$O25+$N26</f>
        <v>1554.6166666666663</v>
      </c>
      <c r="P26" s="16">
        <f>Samlet_beløb/6</f>
        <v>100</v>
      </c>
      <c r="Q26" s="16">
        <f aca="true" t="shared" si="20" ref="Q26:Q34">$Q25+$P26</f>
        <v>1554.6166666666663</v>
      </c>
      <c r="R26" s="52">
        <f>Allan_saldo+Finn_saldo+Helle_saldo+Jørgen_saldo+Leena_saldo+Lund_saldo+Lis_saldo</f>
        <v>10782.33</v>
      </c>
    </row>
    <row r="27" spans="1:18" ht="12.75">
      <c r="A27" s="4">
        <v>39686</v>
      </c>
      <c r="B27" s="8" t="s">
        <v>54</v>
      </c>
      <c r="C27" s="3">
        <v>600</v>
      </c>
      <c r="D27" s="10">
        <f>Samlet_beløb/6</f>
        <v>100</v>
      </c>
      <c r="E27" s="10">
        <f t="shared" si="14"/>
        <v>1654.6186666666667</v>
      </c>
      <c r="F27" s="11">
        <v>0</v>
      </c>
      <c r="G27" s="11">
        <f t="shared" si="15"/>
        <v>1454.6220000000003</v>
      </c>
      <c r="H27" s="12">
        <f>Samlet_beløb/6</f>
        <v>100</v>
      </c>
      <c r="I27" s="12">
        <f t="shared" si="16"/>
        <v>1654.6186666666667</v>
      </c>
      <c r="J27" s="13">
        <f>Samlet_beløb/6</f>
        <v>100</v>
      </c>
      <c r="K27" s="13">
        <f t="shared" si="17"/>
        <v>1654.6186666666667</v>
      </c>
      <c r="L27" s="14">
        <f>Samlet_beløb/6</f>
        <v>100</v>
      </c>
      <c r="M27" s="14">
        <f t="shared" si="18"/>
        <v>1654.6186666666667</v>
      </c>
      <c r="N27" s="15">
        <f>Samlet_beløb/6</f>
        <v>100</v>
      </c>
      <c r="O27" s="15">
        <f t="shared" si="19"/>
        <v>1654.6166666666663</v>
      </c>
      <c r="P27" s="16">
        <f>Samlet_beløb/6</f>
        <v>100</v>
      </c>
      <c r="Q27" s="16">
        <f t="shared" si="20"/>
        <v>1654.6166666666663</v>
      </c>
      <c r="R27" s="52">
        <f>Allan_saldo+Finn_saldo+Helle_saldo+Jørgen_saldo+Leena_saldo+Lund_saldo+Lis_saldo</f>
        <v>11382.33</v>
      </c>
    </row>
    <row r="28" spans="1:18" ht="12.75">
      <c r="A28" s="1">
        <v>39716</v>
      </c>
      <c r="B28" s="53" t="s">
        <v>52</v>
      </c>
      <c r="C28" s="2">
        <v>500</v>
      </c>
      <c r="D28" s="10">
        <v>0</v>
      </c>
      <c r="E28" s="10">
        <f t="shared" si="14"/>
        <v>1654.6186666666667</v>
      </c>
      <c r="F28" s="11">
        <f>Samlet_beløb</f>
        <v>500</v>
      </c>
      <c r="G28" s="11">
        <f t="shared" si="15"/>
        <v>1954.6220000000003</v>
      </c>
      <c r="H28" s="12">
        <v>0</v>
      </c>
      <c r="I28" s="12">
        <f t="shared" si="16"/>
        <v>1654.6186666666667</v>
      </c>
      <c r="J28" s="13">
        <v>0</v>
      </c>
      <c r="K28" s="13">
        <f t="shared" si="17"/>
        <v>1654.6186666666667</v>
      </c>
      <c r="L28" s="14">
        <v>0</v>
      </c>
      <c r="M28" s="14">
        <f t="shared" si="18"/>
        <v>1654.6186666666667</v>
      </c>
      <c r="N28" s="15">
        <v>0</v>
      </c>
      <c r="O28" s="15">
        <f t="shared" si="19"/>
        <v>1654.6166666666663</v>
      </c>
      <c r="P28" s="16">
        <v>0</v>
      </c>
      <c r="Q28" s="16">
        <f t="shared" si="20"/>
        <v>1654.6166666666663</v>
      </c>
      <c r="R28" s="52">
        <f>Allan_saldo+Finn_saldo+Helle_saldo+Jørgen_saldo+Leena_saldo+Lund_saldo+Lis_saldo</f>
        <v>11882.33</v>
      </c>
    </row>
    <row r="29" spans="1:18" ht="12.75">
      <c r="A29" s="4">
        <v>39717</v>
      </c>
      <c r="B29" s="8" t="s">
        <v>51</v>
      </c>
      <c r="C29" s="3">
        <f>-(300+144.25)*7</f>
        <v>-3109.75</v>
      </c>
      <c r="D29" s="10">
        <f>Samlet_beløb/7</f>
        <v>-444.25</v>
      </c>
      <c r="E29" s="10">
        <f t="shared" si="14"/>
        <v>1210.3686666666667</v>
      </c>
      <c r="F29" s="11">
        <f>Samlet_beløb/7</f>
        <v>-444.25</v>
      </c>
      <c r="G29" s="11">
        <f t="shared" si="15"/>
        <v>1510.3720000000003</v>
      </c>
      <c r="H29" s="12">
        <f>Samlet_beløb/7</f>
        <v>-444.25</v>
      </c>
      <c r="I29" s="12">
        <f t="shared" si="16"/>
        <v>1210.3686666666667</v>
      </c>
      <c r="J29" s="13">
        <f>Samlet_beløb/7</f>
        <v>-444.25</v>
      </c>
      <c r="K29" s="13">
        <f t="shared" si="17"/>
        <v>1210.3686666666667</v>
      </c>
      <c r="L29" s="14">
        <f>Samlet_beløb/7</f>
        <v>-444.25</v>
      </c>
      <c r="M29" s="14">
        <f t="shared" si="18"/>
        <v>1210.3686666666667</v>
      </c>
      <c r="N29" s="15">
        <f>Samlet_beløb/7</f>
        <v>-444.25</v>
      </c>
      <c r="O29" s="15">
        <f t="shared" si="19"/>
        <v>1210.3666666666663</v>
      </c>
      <c r="P29" s="16">
        <f>Samlet_beløb/7</f>
        <v>-444.25</v>
      </c>
      <c r="Q29" s="16">
        <f t="shared" si="20"/>
        <v>1210.3666666666663</v>
      </c>
      <c r="R29" s="52">
        <f>Allan_saldo+Finn_saldo+Helle_saldo+Jørgen_saldo+Leena_saldo+Lund_saldo+Lis_saldo</f>
        <v>8772.58</v>
      </c>
    </row>
    <row r="30" spans="1:18" ht="12.75">
      <c r="A30" s="4">
        <v>39846</v>
      </c>
      <c r="B30" s="8" t="s">
        <v>53</v>
      </c>
      <c r="C30" s="3">
        <v>600</v>
      </c>
      <c r="D30" s="10">
        <v>0</v>
      </c>
      <c r="E30" s="10">
        <f t="shared" si="14"/>
        <v>1210.3686666666667</v>
      </c>
      <c r="F30" s="11">
        <f>Samlet_beløb/6</f>
        <v>100</v>
      </c>
      <c r="G30" s="11">
        <f t="shared" si="15"/>
        <v>1610.3720000000003</v>
      </c>
      <c r="H30" s="12">
        <f>Samlet_beløb/6</f>
        <v>100</v>
      </c>
      <c r="I30" s="12">
        <f t="shared" si="16"/>
        <v>1310.3686666666667</v>
      </c>
      <c r="J30" s="13">
        <f>Samlet_beløb/6</f>
        <v>100</v>
      </c>
      <c r="K30" s="13">
        <f t="shared" si="17"/>
        <v>1310.3686666666667</v>
      </c>
      <c r="L30" s="14">
        <f>Samlet_beløb/6</f>
        <v>100</v>
      </c>
      <c r="M30" s="14">
        <f t="shared" si="18"/>
        <v>1310.3686666666667</v>
      </c>
      <c r="N30" s="15">
        <f>Samlet_beløb/6</f>
        <v>100</v>
      </c>
      <c r="O30" s="15">
        <f t="shared" si="19"/>
        <v>1310.3666666666663</v>
      </c>
      <c r="P30" s="16">
        <f>Samlet_beløb/6</f>
        <v>100</v>
      </c>
      <c r="Q30" s="16">
        <f t="shared" si="20"/>
        <v>1310.3666666666663</v>
      </c>
      <c r="R30" s="52">
        <f>Allan_saldo+Finn_saldo+Helle_saldo+Jørgen_saldo+Leena_saldo+Lund_saldo+Lis_saldo</f>
        <v>9372.58</v>
      </c>
    </row>
    <row r="31" spans="1:18" ht="12.75">
      <c r="A31" s="4">
        <v>39902</v>
      </c>
      <c r="B31" s="5" t="s">
        <v>55</v>
      </c>
      <c r="C31" s="3">
        <v>600</v>
      </c>
      <c r="D31" s="10">
        <v>0</v>
      </c>
      <c r="E31" s="10">
        <f t="shared" si="14"/>
        <v>1210.3686666666667</v>
      </c>
      <c r="F31" s="11">
        <f>Samlet_beløb/6</f>
        <v>100</v>
      </c>
      <c r="G31" s="11">
        <f t="shared" si="15"/>
        <v>1710.3720000000003</v>
      </c>
      <c r="H31" s="12">
        <f>Samlet_beløb/6</f>
        <v>100</v>
      </c>
      <c r="I31" s="12">
        <f t="shared" si="16"/>
        <v>1410.3686666666667</v>
      </c>
      <c r="J31" s="13">
        <f>Samlet_beløb/6</f>
        <v>100</v>
      </c>
      <c r="K31" s="13">
        <f t="shared" si="17"/>
        <v>1410.3686666666667</v>
      </c>
      <c r="L31" s="14">
        <f>Samlet_beløb/6</f>
        <v>100</v>
      </c>
      <c r="M31" s="14">
        <f t="shared" si="18"/>
        <v>1410.3686666666667</v>
      </c>
      <c r="N31" s="15">
        <f>Samlet_beløb/6</f>
        <v>100</v>
      </c>
      <c r="O31" s="15">
        <f t="shared" si="19"/>
        <v>1410.3666666666663</v>
      </c>
      <c r="P31" s="16">
        <f>Samlet_beløb/6</f>
        <v>100</v>
      </c>
      <c r="Q31" s="16">
        <f t="shared" si="20"/>
        <v>1410.3666666666663</v>
      </c>
      <c r="R31" s="52">
        <f>Allan_saldo+Finn_saldo+Helle_saldo+Jørgen_saldo+Leena_saldo+Lund_saldo+Lis_saldo</f>
        <v>9972.58</v>
      </c>
    </row>
    <row r="32" spans="1:18" ht="12.75">
      <c r="A32" s="4">
        <v>39902</v>
      </c>
      <c r="B32" s="5" t="s">
        <v>56</v>
      </c>
      <c r="C32" s="3">
        <v>600</v>
      </c>
      <c r="D32" s="10">
        <v>0</v>
      </c>
      <c r="E32" s="10">
        <f t="shared" si="14"/>
        <v>1210.3686666666667</v>
      </c>
      <c r="F32" s="11">
        <f>Samlet_beløb/6</f>
        <v>100</v>
      </c>
      <c r="G32" s="11">
        <f t="shared" si="15"/>
        <v>1810.3720000000003</v>
      </c>
      <c r="H32" s="12">
        <f>Samlet_beløb/6</f>
        <v>100</v>
      </c>
      <c r="I32" s="12">
        <f t="shared" si="16"/>
        <v>1510.3686666666667</v>
      </c>
      <c r="J32" s="13">
        <f>Samlet_beløb/6</f>
        <v>100</v>
      </c>
      <c r="K32" s="13">
        <f t="shared" si="17"/>
        <v>1510.3686666666667</v>
      </c>
      <c r="L32" s="14">
        <f>Samlet_beløb/6</f>
        <v>100</v>
      </c>
      <c r="M32" s="14">
        <f t="shared" si="18"/>
        <v>1510.3686666666667</v>
      </c>
      <c r="N32" s="15">
        <f>Samlet_beløb/6</f>
        <v>100</v>
      </c>
      <c r="O32" s="15">
        <f t="shared" si="19"/>
        <v>1510.3666666666663</v>
      </c>
      <c r="P32" s="16">
        <f>Samlet_beløb/6</f>
        <v>100</v>
      </c>
      <c r="Q32" s="16">
        <f t="shared" si="20"/>
        <v>1510.3666666666663</v>
      </c>
      <c r="R32" s="52">
        <f>Allan_saldo+Finn_saldo+Helle_saldo+Jørgen_saldo+Leena_saldo+Lund_saldo+Lis_saldo</f>
        <v>10572.58</v>
      </c>
    </row>
    <row r="33" spans="1:18" ht="12.75">
      <c r="A33" s="4">
        <v>39944</v>
      </c>
      <c r="B33" s="5" t="s">
        <v>57</v>
      </c>
      <c r="C33" s="3">
        <v>600</v>
      </c>
      <c r="D33" s="10">
        <v>0</v>
      </c>
      <c r="E33" s="10">
        <f t="shared" si="14"/>
        <v>1210.3686666666667</v>
      </c>
      <c r="F33" s="11">
        <f>Samlet_beløb/6</f>
        <v>100</v>
      </c>
      <c r="G33" s="11">
        <f t="shared" si="15"/>
        <v>1910.3720000000003</v>
      </c>
      <c r="H33" s="12">
        <f>Samlet_beløb/6</f>
        <v>100</v>
      </c>
      <c r="I33" s="12">
        <f t="shared" si="16"/>
        <v>1610.3686666666667</v>
      </c>
      <c r="J33" s="13">
        <f>Samlet_beløb/6</f>
        <v>100</v>
      </c>
      <c r="K33" s="13">
        <f t="shared" si="17"/>
        <v>1610.3686666666667</v>
      </c>
      <c r="L33" s="14">
        <f>Samlet_beløb/6</f>
        <v>100</v>
      </c>
      <c r="M33" s="14">
        <f t="shared" si="18"/>
        <v>1610.3686666666667</v>
      </c>
      <c r="N33" s="15">
        <f>Samlet_beløb/6</f>
        <v>100</v>
      </c>
      <c r="O33" s="15">
        <f t="shared" si="19"/>
        <v>1610.3666666666663</v>
      </c>
      <c r="P33" s="16">
        <f>Samlet_beløb/6</f>
        <v>100</v>
      </c>
      <c r="Q33" s="16">
        <f t="shared" si="20"/>
        <v>1610.3666666666663</v>
      </c>
      <c r="R33" s="52">
        <f>Allan_saldo+Finn_saldo+Helle_saldo+Jørgen_saldo+Leena_saldo+Lund_saldo+Lis_saldo</f>
        <v>11172.58</v>
      </c>
    </row>
    <row r="34" spans="1:18" ht="12.75">
      <c r="A34" s="4">
        <v>39951</v>
      </c>
      <c r="B34" s="5" t="s">
        <v>58</v>
      </c>
      <c r="C34" s="3">
        <v>600</v>
      </c>
      <c r="D34" s="10">
        <v>0</v>
      </c>
      <c r="E34" s="10">
        <f t="shared" si="14"/>
        <v>1210.3686666666667</v>
      </c>
      <c r="F34" s="11">
        <f>Samlet_beløb/6</f>
        <v>100</v>
      </c>
      <c r="G34" s="11">
        <f t="shared" si="15"/>
        <v>2010.3720000000003</v>
      </c>
      <c r="H34" s="12">
        <f>Samlet_beløb/6</f>
        <v>100</v>
      </c>
      <c r="I34" s="12">
        <f t="shared" si="16"/>
        <v>1710.3686666666667</v>
      </c>
      <c r="J34" s="13">
        <f>Samlet_beløb/6</f>
        <v>100</v>
      </c>
      <c r="K34" s="13">
        <f t="shared" si="17"/>
        <v>1710.3686666666667</v>
      </c>
      <c r="L34" s="14">
        <f>Samlet_beløb/6</f>
        <v>100</v>
      </c>
      <c r="M34" s="14">
        <f t="shared" si="18"/>
        <v>1710.3686666666667</v>
      </c>
      <c r="N34" s="15">
        <f>Samlet_beløb/6</f>
        <v>100</v>
      </c>
      <c r="O34" s="15">
        <f t="shared" si="19"/>
        <v>1710.3666666666663</v>
      </c>
      <c r="P34" s="16">
        <f>Samlet_beløb/6</f>
        <v>100</v>
      </c>
      <c r="Q34" s="16">
        <f t="shared" si="20"/>
        <v>1710.3666666666663</v>
      </c>
      <c r="R34" s="52">
        <f>Allan_saldo+Finn_saldo+Helle_saldo+Jørgen_saldo+Leena_saldo+Lund_saldo+Lis_saldo</f>
        <v>11772.58</v>
      </c>
    </row>
    <row r="35" spans="1:18" ht="12.75">
      <c r="A35" s="4">
        <v>40122</v>
      </c>
      <c r="B35" s="5" t="s">
        <v>60</v>
      </c>
      <c r="C35" s="3">
        <v>700</v>
      </c>
      <c r="D35" s="10">
        <f>Samlet_beløb/7</f>
        <v>100</v>
      </c>
      <c r="E35" s="10">
        <f t="shared" si="14"/>
        <v>1310.3686666666667</v>
      </c>
      <c r="F35" s="11">
        <f>Samlet_beløb/7</f>
        <v>100</v>
      </c>
      <c r="G35" s="11">
        <f t="shared" si="15"/>
        <v>2110.3720000000003</v>
      </c>
      <c r="H35" s="12">
        <f>Samlet_beløb/7</f>
        <v>100</v>
      </c>
      <c r="I35" s="12">
        <f t="shared" si="16"/>
        <v>1810.3686666666667</v>
      </c>
      <c r="J35" s="13">
        <f>Samlet_beløb/7</f>
        <v>100</v>
      </c>
      <c r="K35" s="13">
        <f t="shared" si="17"/>
        <v>1810.3686666666667</v>
      </c>
      <c r="L35" s="14">
        <f>Samlet_beløb/7</f>
        <v>100</v>
      </c>
      <c r="M35" s="14">
        <f t="shared" si="18"/>
        <v>1810.3686666666667</v>
      </c>
      <c r="N35" s="15">
        <f>Samlet_beløb/7</f>
        <v>100</v>
      </c>
      <c r="O35" s="15">
        <f aca="true" t="shared" si="21" ref="O35:O40">$O34+$N35</f>
        <v>1810.3666666666663</v>
      </c>
      <c r="P35" s="16">
        <f>Samlet_beløb/7</f>
        <v>100</v>
      </c>
      <c r="Q35" s="16">
        <f aca="true" t="shared" si="22" ref="Q35:Q40">$Q34+$P35</f>
        <v>1810.3666666666663</v>
      </c>
      <c r="R35" s="52">
        <f>Allan_saldo+Finn_saldo+Helle_saldo+Jørgen_saldo+Leena_saldo+Lund_saldo+Lis_saldo</f>
        <v>12472.58</v>
      </c>
    </row>
    <row r="36" spans="1:18" ht="12.75">
      <c r="A36" s="4">
        <v>40122</v>
      </c>
      <c r="B36" s="5" t="s">
        <v>62</v>
      </c>
      <c r="C36" s="3">
        <v>500</v>
      </c>
      <c r="D36" s="10">
        <v>0</v>
      </c>
      <c r="E36" s="10">
        <f t="shared" si="14"/>
        <v>1310.3686666666667</v>
      </c>
      <c r="F36" s="11">
        <v>0</v>
      </c>
      <c r="G36" s="11">
        <f t="shared" si="15"/>
        <v>2110.3720000000003</v>
      </c>
      <c r="H36" s="12">
        <f>Samlet_beløb/5</f>
        <v>100</v>
      </c>
      <c r="I36" s="12">
        <f t="shared" si="16"/>
        <v>1910.3686666666667</v>
      </c>
      <c r="J36" s="13">
        <f>Samlet_beløb/5</f>
        <v>100</v>
      </c>
      <c r="K36" s="13">
        <f t="shared" si="17"/>
        <v>1910.3686666666667</v>
      </c>
      <c r="L36" s="14">
        <f>Samlet_beløb/5</f>
        <v>100</v>
      </c>
      <c r="M36" s="14">
        <f t="shared" si="18"/>
        <v>1910.3686666666667</v>
      </c>
      <c r="N36" s="15">
        <f>Samlet_beløb/5</f>
        <v>100</v>
      </c>
      <c r="O36" s="15">
        <f t="shared" si="21"/>
        <v>1910.3666666666663</v>
      </c>
      <c r="P36" s="16">
        <f>Samlet_beløb/5</f>
        <v>100</v>
      </c>
      <c r="Q36" s="16">
        <f t="shared" si="22"/>
        <v>1910.3666666666663</v>
      </c>
      <c r="R36" s="52">
        <f>Allan_saldo+Finn_saldo+Helle_saldo+Jørgen_saldo+Leena_saldo+Lund_saldo+Lis_saldo</f>
        <v>12972.58</v>
      </c>
    </row>
    <row r="37" spans="1:20" ht="12.75">
      <c r="A37" s="4">
        <v>40122</v>
      </c>
      <c r="B37" s="5" t="s">
        <v>61</v>
      </c>
      <c r="C37" s="3">
        <v>600</v>
      </c>
      <c r="D37" s="10">
        <v>0</v>
      </c>
      <c r="E37" s="10">
        <f t="shared" si="14"/>
        <v>1310.3686666666667</v>
      </c>
      <c r="F37" s="11">
        <f>Samlet_beløb/6</f>
        <v>100</v>
      </c>
      <c r="G37" s="11">
        <f t="shared" si="15"/>
        <v>2210.3720000000003</v>
      </c>
      <c r="H37" s="12">
        <f>Samlet_beløb/6</f>
        <v>100</v>
      </c>
      <c r="I37" s="12">
        <f t="shared" si="16"/>
        <v>2010.3686666666667</v>
      </c>
      <c r="J37" s="13">
        <f>Samlet_beløb/6</f>
        <v>100</v>
      </c>
      <c r="K37" s="13">
        <f t="shared" si="17"/>
        <v>2010.3686666666667</v>
      </c>
      <c r="L37" s="14">
        <f>Samlet_beløb/6</f>
        <v>100</v>
      </c>
      <c r="M37" s="14">
        <f t="shared" si="18"/>
        <v>2010.3686666666667</v>
      </c>
      <c r="N37" s="15">
        <f>Samlet_beløb/6</f>
        <v>100</v>
      </c>
      <c r="O37" s="15">
        <f t="shared" si="21"/>
        <v>2010.3666666666663</v>
      </c>
      <c r="P37" s="16">
        <f>Samlet_beløb/6</f>
        <v>100</v>
      </c>
      <c r="Q37" s="16">
        <f t="shared" si="22"/>
        <v>2010.3666666666663</v>
      </c>
      <c r="R37" s="52">
        <f>Allan_saldo+Finn_saldo+Helle_saldo+Jørgen_saldo+Leena_saldo+Lund_saldo+Lis_saldo</f>
        <v>13572.58</v>
      </c>
      <c r="T37" s="22"/>
    </row>
    <row r="38" spans="1:18" ht="12.75">
      <c r="A38" s="4">
        <v>40147</v>
      </c>
      <c r="B38" s="5" t="s">
        <v>63</v>
      </c>
      <c r="C38" s="3">
        <v>-1039</v>
      </c>
      <c r="D38" s="10">
        <f>Samlet_beløb/7</f>
        <v>-148.42857142857142</v>
      </c>
      <c r="E38" s="10">
        <f t="shared" si="14"/>
        <v>1161.9400952380954</v>
      </c>
      <c r="F38" s="11">
        <f>Samlet_beløb/7</f>
        <v>-148.42857142857142</v>
      </c>
      <c r="G38" s="11">
        <f t="shared" si="15"/>
        <v>2061.9434285714287</v>
      </c>
      <c r="H38" s="12">
        <f>Samlet_beløb/7</f>
        <v>-148.42857142857142</v>
      </c>
      <c r="I38" s="12">
        <f t="shared" si="16"/>
        <v>1861.9400952380954</v>
      </c>
      <c r="J38" s="13">
        <f>Samlet_beløb/7</f>
        <v>-148.42857142857142</v>
      </c>
      <c r="K38" s="13">
        <f t="shared" si="17"/>
        <v>1861.9400952380954</v>
      </c>
      <c r="L38" s="14">
        <f>Samlet_beløb/7</f>
        <v>-148.42857142857142</v>
      </c>
      <c r="M38" s="14">
        <f t="shared" si="18"/>
        <v>1861.9400952380954</v>
      </c>
      <c r="N38" s="15">
        <f>Samlet_beløb/7</f>
        <v>-148.42857142857142</v>
      </c>
      <c r="O38" s="15">
        <f t="shared" si="21"/>
        <v>1861.938095238095</v>
      </c>
      <c r="P38" s="16">
        <f>Samlet_beløb/7</f>
        <v>-148.42857142857142</v>
      </c>
      <c r="Q38" s="16">
        <f t="shared" si="22"/>
        <v>1861.938095238095</v>
      </c>
      <c r="R38" s="52">
        <f>Allan_saldo+Finn_saldo+Helle_saldo+Jørgen_saldo+Leena_saldo+Lund_saldo+Lis_saldo</f>
        <v>12533.58</v>
      </c>
    </row>
    <row r="39" spans="1:18" ht="12.75">
      <c r="A39" s="4">
        <v>40267</v>
      </c>
      <c r="B39" s="5" t="s">
        <v>64</v>
      </c>
      <c r="C39" s="3">
        <v>600</v>
      </c>
      <c r="D39" s="10">
        <v>0</v>
      </c>
      <c r="E39" s="10">
        <f t="shared" si="14"/>
        <v>1161.9400952380954</v>
      </c>
      <c r="F39" s="11">
        <f>Samlet_beløb/6</f>
        <v>100</v>
      </c>
      <c r="G39" s="11">
        <f t="shared" si="15"/>
        <v>2161.9434285714287</v>
      </c>
      <c r="H39" s="12">
        <f>Samlet_beløb/6</f>
        <v>100</v>
      </c>
      <c r="I39" s="12">
        <f t="shared" si="16"/>
        <v>1961.9400952380954</v>
      </c>
      <c r="J39" s="13">
        <f>Samlet_beløb/6</f>
        <v>100</v>
      </c>
      <c r="K39" s="13">
        <f t="shared" si="17"/>
        <v>1961.9400952380954</v>
      </c>
      <c r="L39" s="14">
        <f>Samlet_beløb/6</f>
        <v>100</v>
      </c>
      <c r="M39" s="14">
        <f t="shared" si="18"/>
        <v>1961.9400952380954</v>
      </c>
      <c r="N39" s="15">
        <f>Samlet_beløb/6</f>
        <v>100</v>
      </c>
      <c r="O39" s="15">
        <f t="shared" si="21"/>
        <v>1961.938095238095</v>
      </c>
      <c r="P39" s="16">
        <f>Samlet_beløb/6</f>
        <v>100</v>
      </c>
      <c r="Q39" s="16">
        <f t="shared" si="22"/>
        <v>1961.938095238095</v>
      </c>
      <c r="R39" s="52">
        <f>Allan_saldo+Finn_saldo+Helle_saldo+Jørgen_saldo+Leena_saldo+Lund_saldo+Lis_saldo</f>
        <v>13133.58</v>
      </c>
    </row>
    <row r="40" spans="1:21" ht="12.75">
      <c r="A40" s="4">
        <v>40287</v>
      </c>
      <c r="B40" s="5" t="s">
        <v>65</v>
      </c>
      <c r="C40" s="3">
        <v>600</v>
      </c>
      <c r="D40" s="10">
        <v>0</v>
      </c>
      <c r="E40" s="10">
        <f t="shared" si="14"/>
        <v>1161.9400952380954</v>
      </c>
      <c r="F40" s="11">
        <f>Samlet_beløb/6</f>
        <v>100</v>
      </c>
      <c r="G40" s="11">
        <f t="shared" si="15"/>
        <v>2261.9434285714287</v>
      </c>
      <c r="H40" s="12">
        <f>Samlet_beløb/6</f>
        <v>100</v>
      </c>
      <c r="I40" s="12">
        <f t="shared" si="16"/>
        <v>2061.9400952380956</v>
      </c>
      <c r="J40" s="13">
        <f>Samlet_beløb/6</f>
        <v>100</v>
      </c>
      <c r="K40" s="13">
        <f t="shared" si="17"/>
        <v>2061.9400952380956</v>
      </c>
      <c r="L40" s="14">
        <f>Samlet_beløb/6</f>
        <v>100</v>
      </c>
      <c r="M40" s="14">
        <f t="shared" si="18"/>
        <v>2061.9400952380956</v>
      </c>
      <c r="N40" s="15">
        <f>Samlet_beløb/6</f>
        <v>100</v>
      </c>
      <c r="O40" s="15">
        <f t="shared" si="21"/>
        <v>2061.9380952380952</v>
      </c>
      <c r="P40" s="16">
        <f>Samlet_beløb/6</f>
        <v>100</v>
      </c>
      <c r="Q40" s="16">
        <f t="shared" si="22"/>
        <v>2061.9380952380952</v>
      </c>
      <c r="R40" s="52">
        <f>Allan_saldo+Finn_saldo+Helle_saldo+Jørgen_saldo+Leena_saldo+Lund_saldo+Lis_saldo</f>
        <v>13733.580000000002</v>
      </c>
      <c r="T40" s="66"/>
      <c r="U40" s="22"/>
    </row>
    <row r="41" spans="1:18" ht="12.75">
      <c r="A41" s="4">
        <v>40360</v>
      </c>
      <c r="B41" s="5" t="s">
        <v>66</v>
      </c>
      <c r="C41" s="3">
        <v>600</v>
      </c>
      <c r="D41" s="10">
        <v>0</v>
      </c>
      <c r="E41" s="10">
        <f t="shared" si="14"/>
        <v>1161.9400952380954</v>
      </c>
      <c r="F41" s="11">
        <f>Samlet_beløb/6</f>
        <v>100</v>
      </c>
      <c r="G41" s="11">
        <f t="shared" si="15"/>
        <v>2361.9434285714287</v>
      </c>
      <c r="H41" s="12">
        <f>Samlet_beløb/6</f>
        <v>100</v>
      </c>
      <c r="I41" s="12">
        <f t="shared" si="16"/>
        <v>2161.9400952380956</v>
      </c>
      <c r="J41" s="13">
        <f>Samlet_beløb/6</f>
        <v>100</v>
      </c>
      <c r="K41" s="13">
        <f t="shared" si="17"/>
        <v>2161.9400952380956</v>
      </c>
      <c r="L41" s="14">
        <f>Samlet_beløb/6</f>
        <v>100</v>
      </c>
      <c r="M41" s="14">
        <f t="shared" si="18"/>
        <v>2161.9400952380956</v>
      </c>
      <c r="N41" s="15">
        <f>Samlet_beløb/6</f>
        <v>100</v>
      </c>
      <c r="O41" s="15">
        <f aca="true" t="shared" si="23" ref="O41:O62">$O40+$N41</f>
        <v>2161.9380952380952</v>
      </c>
      <c r="P41" s="16">
        <f>Samlet_beløb/6</f>
        <v>100</v>
      </c>
      <c r="Q41" s="16">
        <f aca="true" t="shared" si="24" ref="Q41:Q56">$Q40+$P41</f>
        <v>2161.9380952380952</v>
      </c>
      <c r="R41" s="52">
        <f>Allan_saldo+Finn_saldo+Helle_saldo+Jørgen_saldo+Leena_saldo+Lund_saldo+Lis_saldo</f>
        <v>14333.580000000002</v>
      </c>
    </row>
    <row r="42" spans="1:18" ht="12.75">
      <c r="A42" s="4">
        <v>40407</v>
      </c>
      <c r="B42" s="5" t="s">
        <v>67</v>
      </c>
      <c r="C42" s="3">
        <v>600</v>
      </c>
      <c r="D42" s="10">
        <v>0</v>
      </c>
      <c r="E42" s="10">
        <f t="shared" si="14"/>
        <v>1161.9400952380954</v>
      </c>
      <c r="F42" s="11">
        <f>Samlet_beløb/6</f>
        <v>100</v>
      </c>
      <c r="G42" s="11">
        <f t="shared" si="15"/>
        <v>2461.9434285714287</v>
      </c>
      <c r="H42" s="12">
        <f>Samlet_beløb/6</f>
        <v>100</v>
      </c>
      <c r="I42" s="12">
        <f t="shared" si="16"/>
        <v>2261.9400952380956</v>
      </c>
      <c r="J42" s="13">
        <f>Samlet_beløb/6</f>
        <v>100</v>
      </c>
      <c r="K42" s="13">
        <f t="shared" si="17"/>
        <v>2261.9400952380956</v>
      </c>
      <c r="L42" s="14">
        <f>Samlet_beløb/6</f>
        <v>100</v>
      </c>
      <c r="M42" s="14">
        <f t="shared" si="18"/>
        <v>2261.9400952380956</v>
      </c>
      <c r="N42" s="15">
        <f>Samlet_beløb/6</f>
        <v>100</v>
      </c>
      <c r="O42" s="15">
        <f t="shared" si="23"/>
        <v>2261.9380952380952</v>
      </c>
      <c r="P42" s="16">
        <f>Samlet_beløb/6</f>
        <v>100</v>
      </c>
      <c r="Q42" s="16">
        <f t="shared" si="24"/>
        <v>2261.9380952380952</v>
      </c>
      <c r="R42" s="52">
        <f>Allan_saldo+Finn_saldo+Helle_saldo+Jørgen_saldo+Leena_saldo+Lund_saldo+Lis_saldo</f>
        <v>14933.580000000002</v>
      </c>
    </row>
    <row r="43" spans="1:18" ht="12.75">
      <c r="A43" s="4">
        <v>40456</v>
      </c>
      <c r="B43" s="5" t="s">
        <v>68</v>
      </c>
      <c r="C43" s="3">
        <v>600</v>
      </c>
      <c r="D43" s="10">
        <v>0</v>
      </c>
      <c r="E43" s="10">
        <f t="shared" si="14"/>
        <v>1161.9400952380954</v>
      </c>
      <c r="F43" s="11">
        <f>Samlet_beløb/6</f>
        <v>100</v>
      </c>
      <c r="G43" s="11">
        <f t="shared" si="15"/>
        <v>2561.9434285714287</v>
      </c>
      <c r="H43" s="12">
        <f>Samlet_beløb/6</f>
        <v>100</v>
      </c>
      <c r="I43" s="12">
        <f t="shared" si="16"/>
        <v>2361.9400952380956</v>
      </c>
      <c r="J43" s="13">
        <f>Samlet_beløb/6</f>
        <v>100</v>
      </c>
      <c r="K43" s="13">
        <f t="shared" si="17"/>
        <v>2361.9400952380956</v>
      </c>
      <c r="L43" s="14">
        <f>Samlet_beløb/6</f>
        <v>100</v>
      </c>
      <c r="M43" s="14">
        <f t="shared" si="18"/>
        <v>2361.9400952380956</v>
      </c>
      <c r="N43" s="15">
        <f>Samlet_beløb/6</f>
        <v>100</v>
      </c>
      <c r="O43" s="15">
        <f t="shared" si="23"/>
        <v>2361.9380952380952</v>
      </c>
      <c r="P43" s="16">
        <f>Samlet_beløb/6</f>
        <v>100</v>
      </c>
      <c r="Q43" s="16">
        <f t="shared" si="24"/>
        <v>2361.9380952380952</v>
      </c>
      <c r="R43" s="52">
        <f>Allan_saldo+Finn_saldo+Helle_saldo+Jørgen_saldo+Leena_saldo+Lund_saldo+Lis_saldo</f>
        <v>15533.580000000002</v>
      </c>
    </row>
    <row r="44" spans="1:18" ht="12.75">
      <c r="A44" s="4">
        <v>40525</v>
      </c>
      <c r="B44" s="5" t="s">
        <v>69</v>
      </c>
      <c r="C44" s="3">
        <v>600</v>
      </c>
      <c r="D44" s="10">
        <v>0</v>
      </c>
      <c r="E44" s="10">
        <f t="shared" si="14"/>
        <v>1161.9400952380954</v>
      </c>
      <c r="F44" s="11">
        <f>Samlet_beløb/6</f>
        <v>100</v>
      </c>
      <c r="G44" s="11">
        <f t="shared" si="15"/>
        <v>2661.9434285714287</v>
      </c>
      <c r="H44" s="12">
        <f>Samlet_beløb/6</f>
        <v>100</v>
      </c>
      <c r="I44" s="12">
        <f t="shared" si="16"/>
        <v>2461.9400952380956</v>
      </c>
      <c r="J44" s="13">
        <f>Samlet_beløb/6</f>
        <v>100</v>
      </c>
      <c r="K44" s="13">
        <f t="shared" si="17"/>
        <v>2461.9400952380956</v>
      </c>
      <c r="L44" s="14">
        <f>Samlet_beløb/6</f>
        <v>100</v>
      </c>
      <c r="M44" s="14">
        <f t="shared" si="18"/>
        <v>2461.9400952380956</v>
      </c>
      <c r="N44" s="15">
        <f>Samlet_beløb/6</f>
        <v>100</v>
      </c>
      <c r="O44" s="15">
        <f t="shared" si="23"/>
        <v>2461.9380952380952</v>
      </c>
      <c r="P44" s="16">
        <f>Samlet_beløb/6</f>
        <v>100</v>
      </c>
      <c r="Q44" s="16">
        <f t="shared" si="24"/>
        <v>2461.9380952380952</v>
      </c>
      <c r="R44" s="52">
        <f>Allan_saldo+Finn_saldo+Helle_saldo+Jørgen_saldo+Leena_saldo+Lund_saldo+Lis_saldo</f>
        <v>16133.580000000002</v>
      </c>
    </row>
    <row r="45" spans="1:18" ht="12.75">
      <c r="A45" s="4">
        <v>40553</v>
      </c>
      <c r="B45" s="5" t="s">
        <v>70</v>
      </c>
      <c r="C45" s="3">
        <v>700</v>
      </c>
      <c r="D45" s="10">
        <f>Samlet_beløb/7</f>
        <v>100</v>
      </c>
      <c r="E45" s="10">
        <f t="shared" si="14"/>
        <v>1261.9400952380954</v>
      </c>
      <c r="F45" s="11">
        <f>Samlet_beløb/7</f>
        <v>100</v>
      </c>
      <c r="G45" s="11">
        <f t="shared" si="15"/>
        <v>2761.9434285714287</v>
      </c>
      <c r="H45" s="12">
        <f>Samlet_beløb/7</f>
        <v>100</v>
      </c>
      <c r="I45" s="12">
        <f t="shared" si="16"/>
        <v>2561.9400952380956</v>
      </c>
      <c r="J45" s="13">
        <f>Samlet_beløb/7</f>
        <v>100</v>
      </c>
      <c r="K45" s="13">
        <f t="shared" si="17"/>
        <v>2561.9400952380956</v>
      </c>
      <c r="L45" s="14">
        <f>Samlet_beløb/7</f>
        <v>100</v>
      </c>
      <c r="M45" s="14">
        <f t="shared" si="18"/>
        <v>2561.9400952380956</v>
      </c>
      <c r="N45" s="15">
        <f>Samlet_beløb/7</f>
        <v>100</v>
      </c>
      <c r="O45" s="15">
        <f t="shared" si="23"/>
        <v>2561.9380952380952</v>
      </c>
      <c r="P45" s="16">
        <f>Samlet_beløb/7</f>
        <v>100</v>
      </c>
      <c r="Q45" s="16">
        <f t="shared" si="24"/>
        <v>2561.9380952380952</v>
      </c>
      <c r="R45" s="52">
        <f>Allan_saldo+Finn_saldo+Helle_saldo+Jørgen_saldo+Leena_saldo+Lund_saldo+Lis_saldo</f>
        <v>16833.58</v>
      </c>
    </row>
    <row r="46" spans="1:18" ht="12.75">
      <c r="A46" s="4">
        <v>40576</v>
      </c>
      <c r="B46" s="5" t="s">
        <v>71</v>
      </c>
      <c r="C46" s="3">
        <v>1000</v>
      </c>
      <c r="D46" s="10">
        <f>Samlet_beløb</f>
        <v>1000</v>
      </c>
      <c r="E46" s="10">
        <f t="shared" si="14"/>
        <v>2261.9400952380956</v>
      </c>
      <c r="F46" s="11">
        <v>0</v>
      </c>
      <c r="G46" s="11">
        <f t="shared" si="15"/>
        <v>2761.9434285714287</v>
      </c>
      <c r="H46" s="12">
        <v>0</v>
      </c>
      <c r="I46" s="12">
        <f t="shared" si="16"/>
        <v>2561.9400952380956</v>
      </c>
      <c r="J46" s="13">
        <v>0</v>
      </c>
      <c r="K46" s="13">
        <f t="shared" si="17"/>
        <v>2561.9400952380956</v>
      </c>
      <c r="L46" s="14">
        <v>0</v>
      </c>
      <c r="M46" s="14">
        <f t="shared" si="18"/>
        <v>2561.9400952380956</v>
      </c>
      <c r="N46" s="15">
        <v>0</v>
      </c>
      <c r="O46" s="15">
        <f t="shared" si="23"/>
        <v>2561.9380952380952</v>
      </c>
      <c r="P46" s="16">
        <v>0</v>
      </c>
      <c r="Q46" s="16">
        <f t="shared" si="24"/>
        <v>2561.9380952380952</v>
      </c>
      <c r="R46" s="52">
        <f>Allan_saldo+Finn_saldo+Helle_saldo+Jørgen_saldo+Leena_saldo+Lund_saldo+Lis_saldo</f>
        <v>17833.58</v>
      </c>
    </row>
    <row r="47" spans="1:18" ht="12.75">
      <c r="A47" s="4">
        <v>40603</v>
      </c>
      <c r="B47" s="5" t="s">
        <v>72</v>
      </c>
      <c r="C47" s="3">
        <v>700</v>
      </c>
      <c r="D47" s="10">
        <f>Samlet_beløb/7</f>
        <v>100</v>
      </c>
      <c r="E47" s="10">
        <f t="shared" si="14"/>
        <v>2361.9400952380956</v>
      </c>
      <c r="F47" s="11">
        <f>Samlet_beløb/7</f>
        <v>100</v>
      </c>
      <c r="G47" s="11">
        <f t="shared" si="15"/>
        <v>2861.9434285714287</v>
      </c>
      <c r="H47" s="12">
        <f>Samlet_beløb/7</f>
        <v>100</v>
      </c>
      <c r="I47" s="12">
        <f t="shared" si="16"/>
        <v>2661.9400952380956</v>
      </c>
      <c r="J47" s="13">
        <f>Samlet_beløb/7</f>
        <v>100</v>
      </c>
      <c r="K47" s="13">
        <f t="shared" si="17"/>
        <v>2661.9400952380956</v>
      </c>
      <c r="L47" s="14">
        <f>Samlet_beløb/7</f>
        <v>100</v>
      </c>
      <c r="M47" s="14">
        <f t="shared" si="18"/>
        <v>2661.9400952380956</v>
      </c>
      <c r="N47" s="15">
        <f>Samlet_beløb/7</f>
        <v>100</v>
      </c>
      <c r="O47" s="15">
        <f t="shared" si="23"/>
        <v>2661.9380952380952</v>
      </c>
      <c r="P47" s="16">
        <f>Samlet_beløb/7</f>
        <v>100</v>
      </c>
      <c r="Q47" s="16">
        <f t="shared" si="24"/>
        <v>2661.9380952380952</v>
      </c>
      <c r="R47" s="52">
        <f>Allan_saldo+Finn_saldo+Helle_saldo+Jørgen_saldo+Leena_saldo+Lund_saldo+Lis_saldo</f>
        <v>18533.58</v>
      </c>
    </row>
    <row r="48" spans="1:18" ht="12.75">
      <c r="A48" s="4">
        <v>40640</v>
      </c>
      <c r="B48" s="67" t="s">
        <v>73</v>
      </c>
      <c r="C48" s="3">
        <v>700</v>
      </c>
      <c r="D48" s="10">
        <f>Samlet_beløb/7</f>
        <v>100</v>
      </c>
      <c r="E48" s="10">
        <f t="shared" si="14"/>
        <v>2461.9400952380956</v>
      </c>
      <c r="F48" s="11">
        <f>Samlet_beløb/7</f>
        <v>100</v>
      </c>
      <c r="G48" s="11">
        <f t="shared" si="15"/>
        <v>2961.9434285714287</v>
      </c>
      <c r="H48" s="12">
        <f>Samlet_beløb/7</f>
        <v>100</v>
      </c>
      <c r="I48" s="12">
        <f t="shared" si="16"/>
        <v>2761.9400952380956</v>
      </c>
      <c r="J48" s="13">
        <f>Samlet_beløb/7</f>
        <v>100</v>
      </c>
      <c r="K48" s="13">
        <f t="shared" si="17"/>
        <v>2761.9400952380956</v>
      </c>
      <c r="L48" s="14">
        <f>Samlet_beløb/7</f>
        <v>100</v>
      </c>
      <c r="M48" s="14">
        <f t="shared" si="18"/>
        <v>2761.9400952380956</v>
      </c>
      <c r="N48" s="15">
        <f>Samlet_beløb/7</f>
        <v>100</v>
      </c>
      <c r="O48" s="15">
        <f t="shared" si="23"/>
        <v>2761.9380952380952</v>
      </c>
      <c r="P48" s="16">
        <f>Samlet_beløb/7</f>
        <v>100</v>
      </c>
      <c r="Q48" s="16">
        <f t="shared" si="24"/>
        <v>2761.9380952380952</v>
      </c>
      <c r="R48" s="52">
        <f>Allan_saldo+Finn_saldo+Helle_saldo+Jørgen_saldo+Leena_saldo+Lund_saldo+Lis_saldo</f>
        <v>19233.58</v>
      </c>
    </row>
    <row r="49" spans="1:18" ht="12.75">
      <c r="A49" s="4">
        <v>40687</v>
      </c>
      <c r="B49" s="67" t="s">
        <v>74</v>
      </c>
      <c r="C49" s="3">
        <v>700</v>
      </c>
      <c r="D49" s="10">
        <f>Samlet_beløb/7</f>
        <v>100</v>
      </c>
      <c r="E49" s="10">
        <f t="shared" si="14"/>
        <v>2561.9400952380956</v>
      </c>
      <c r="F49" s="11">
        <f>Samlet_beløb/7</f>
        <v>100</v>
      </c>
      <c r="G49" s="11">
        <f t="shared" si="15"/>
        <v>3061.9434285714287</v>
      </c>
      <c r="H49" s="12">
        <f>Samlet_beløb/7</f>
        <v>100</v>
      </c>
      <c r="I49" s="12">
        <f t="shared" si="16"/>
        <v>2861.9400952380956</v>
      </c>
      <c r="J49" s="13">
        <f>Samlet_beløb/7</f>
        <v>100</v>
      </c>
      <c r="K49" s="13">
        <f t="shared" si="17"/>
        <v>2861.9400952380956</v>
      </c>
      <c r="L49" s="14">
        <f>Samlet_beløb/7</f>
        <v>100</v>
      </c>
      <c r="M49" s="14">
        <f t="shared" si="18"/>
        <v>2861.9400952380956</v>
      </c>
      <c r="N49" s="15">
        <f>Samlet_beløb/7</f>
        <v>100</v>
      </c>
      <c r="O49" s="15">
        <f t="shared" si="23"/>
        <v>2861.9380952380952</v>
      </c>
      <c r="P49" s="16">
        <f>Samlet_beløb/7</f>
        <v>100</v>
      </c>
      <c r="Q49" s="16">
        <f t="shared" si="24"/>
        <v>2861.9380952380952</v>
      </c>
      <c r="R49" s="52">
        <f>Allan_saldo+Finn_saldo+Helle_saldo+Jørgen_saldo+Leena_saldo+Lund_saldo+Lis_saldo</f>
        <v>19933.58</v>
      </c>
    </row>
    <row r="50" spans="1:18" ht="12.75">
      <c r="A50" s="4">
        <v>40714</v>
      </c>
      <c r="B50" s="67" t="s">
        <v>75</v>
      </c>
      <c r="C50" s="3">
        <v>700</v>
      </c>
      <c r="D50" s="10">
        <f>Samlet_beløb/7</f>
        <v>100</v>
      </c>
      <c r="E50" s="10">
        <f t="shared" si="14"/>
        <v>2661.9400952380956</v>
      </c>
      <c r="F50" s="11">
        <f>Samlet_beløb/7</f>
        <v>100</v>
      </c>
      <c r="G50" s="11">
        <f t="shared" si="15"/>
        <v>3161.9434285714287</v>
      </c>
      <c r="H50" s="12">
        <f>Samlet_beløb/7</f>
        <v>100</v>
      </c>
      <c r="I50" s="12">
        <f t="shared" si="16"/>
        <v>2961.9400952380956</v>
      </c>
      <c r="J50" s="13">
        <f>Samlet_beløb/7</f>
        <v>100</v>
      </c>
      <c r="K50" s="13">
        <f t="shared" si="17"/>
        <v>2961.9400952380956</v>
      </c>
      <c r="L50" s="14">
        <f>Samlet_beløb/7</f>
        <v>100</v>
      </c>
      <c r="M50" s="14">
        <f t="shared" si="18"/>
        <v>2961.9400952380956</v>
      </c>
      <c r="N50" s="15">
        <f>Samlet_beløb/7</f>
        <v>100</v>
      </c>
      <c r="O50" s="15">
        <f t="shared" si="23"/>
        <v>2961.9380952380952</v>
      </c>
      <c r="P50" s="16">
        <f>Samlet_beløb/7</f>
        <v>100</v>
      </c>
      <c r="Q50" s="16">
        <f t="shared" si="24"/>
        <v>2961.9380952380952</v>
      </c>
      <c r="R50" s="52">
        <f>Allan_saldo+Finn_saldo+Helle_saldo+Jørgen_saldo+Leena_saldo+Lund_saldo+Lis_saldo</f>
        <v>20633.58</v>
      </c>
    </row>
    <row r="51" spans="1:18" ht="12.75">
      <c r="A51" s="4">
        <v>40786</v>
      </c>
      <c r="B51" s="67" t="s">
        <v>76</v>
      </c>
      <c r="C51" s="3">
        <v>700</v>
      </c>
      <c r="D51" s="10">
        <f>Samlet_beløb/7</f>
        <v>100</v>
      </c>
      <c r="E51" s="10">
        <f t="shared" si="14"/>
        <v>2761.9400952380956</v>
      </c>
      <c r="F51" s="11">
        <f>Samlet_beløb/7</f>
        <v>100</v>
      </c>
      <c r="G51" s="11">
        <f t="shared" si="15"/>
        <v>3261.9434285714287</v>
      </c>
      <c r="H51" s="12">
        <f>Samlet_beløb/7</f>
        <v>100</v>
      </c>
      <c r="I51" s="12">
        <f t="shared" si="16"/>
        <v>3061.9400952380956</v>
      </c>
      <c r="J51" s="13">
        <f>Samlet_beløb/7</f>
        <v>100</v>
      </c>
      <c r="K51" s="13">
        <f t="shared" si="17"/>
        <v>3061.9400952380956</v>
      </c>
      <c r="L51" s="14">
        <f>Samlet_beløb/7</f>
        <v>100</v>
      </c>
      <c r="M51" s="14">
        <f t="shared" si="18"/>
        <v>3061.9400952380956</v>
      </c>
      <c r="N51" s="15">
        <f>Samlet_beløb/7</f>
        <v>100</v>
      </c>
      <c r="O51" s="15">
        <f t="shared" si="23"/>
        <v>3061.9380952380952</v>
      </c>
      <c r="P51" s="16">
        <f>Samlet_beløb/7</f>
        <v>100</v>
      </c>
      <c r="Q51" s="16">
        <f t="shared" si="24"/>
        <v>3061.9380952380952</v>
      </c>
      <c r="R51" s="52">
        <f>Allan_saldo+Finn_saldo+Helle_saldo+Jørgen_saldo+Leena_saldo+Lund_saldo+Lis_saldo</f>
        <v>21333.58</v>
      </c>
    </row>
    <row r="52" spans="1:18" ht="12.75">
      <c r="A52" s="4">
        <v>40786</v>
      </c>
      <c r="B52" s="67" t="s">
        <v>77</v>
      </c>
      <c r="C52" s="3">
        <v>700</v>
      </c>
      <c r="D52" s="10">
        <f>Samlet_beløb/7</f>
        <v>100</v>
      </c>
      <c r="E52" s="10">
        <f t="shared" si="14"/>
        <v>2861.9400952380956</v>
      </c>
      <c r="F52" s="11">
        <f>Samlet_beløb/7</f>
        <v>100</v>
      </c>
      <c r="G52" s="11">
        <f t="shared" si="15"/>
        <v>3361.9434285714287</v>
      </c>
      <c r="H52" s="12">
        <f>Samlet_beløb/7</f>
        <v>100</v>
      </c>
      <c r="I52" s="12">
        <f t="shared" si="16"/>
        <v>3161.9400952380956</v>
      </c>
      <c r="J52" s="13">
        <f>Samlet_beløb/7</f>
        <v>100</v>
      </c>
      <c r="K52" s="13">
        <f t="shared" si="17"/>
        <v>3161.9400952380956</v>
      </c>
      <c r="L52" s="14">
        <f>Samlet_beløb/7</f>
        <v>100</v>
      </c>
      <c r="M52" s="14">
        <f t="shared" si="18"/>
        <v>3161.9400952380956</v>
      </c>
      <c r="N52" s="15">
        <f>Samlet_beløb/7</f>
        <v>100</v>
      </c>
      <c r="O52" s="15">
        <f t="shared" si="23"/>
        <v>3161.9380952380952</v>
      </c>
      <c r="P52" s="16">
        <f>Samlet_beløb/7</f>
        <v>100</v>
      </c>
      <c r="Q52" s="16">
        <f t="shared" si="24"/>
        <v>3161.9380952380952</v>
      </c>
      <c r="R52" s="52">
        <f>Allan_saldo+Finn_saldo+Helle_saldo+Jørgen_saldo+Leena_saldo+Lund_saldo+Lis_saldo</f>
        <v>22033.58</v>
      </c>
    </row>
    <row r="53" spans="1:18" ht="12.75">
      <c r="A53" s="4">
        <v>40924</v>
      </c>
      <c r="B53" s="68" t="s">
        <v>78</v>
      </c>
      <c r="C53" s="3">
        <v>700</v>
      </c>
      <c r="D53" s="10">
        <f>Samlet_beløb/7</f>
        <v>100</v>
      </c>
      <c r="E53" s="10">
        <f t="shared" si="14"/>
        <v>2961.9400952380956</v>
      </c>
      <c r="F53" s="11">
        <f>Samlet_beløb/7</f>
        <v>100</v>
      </c>
      <c r="G53" s="11">
        <f t="shared" si="15"/>
        <v>3461.9434285714287</v>
      </c>
      <c r="H53" s="12">
        <f>Samlet_beløb/7</f>
        <v>100</v>
      </c>
      <c r="I53" s="12">
        <f t="shared" si="16"/>
        <v>3261.9400952380956</v>
      </c>
      <c r="J53" s="13">
        <f>Samlet_beløb/7</f>
        <v>100</v>
      </c>
      <c r="K53" s="13">
        <f t="shared" si="17"/>
        <v>3261.9400952380956</v>
      </c>
      <c r="L53" s="14">
        <f>Samlet_beløb/7</f>
        <v>100</v>
      </c>
      <c r="M53" s="14">
        <f t="shared" si="18"/>
        <v>3261.9400952380956</v>
      </c>
      <c r="N53" s="15">
        <f>Samlet_beløb/7</f>
        <v>100</v>
      </c>
      <c r="O53" s="15">
        <f t="shared" si="23"/>
        <v>3261.9380952380952</v>
      </c>
      <c r="P53" s="16">
        <f>Samlet_beløb/7</f>
        <v>100</v>
      </c>
      <c r="Q53" s="16">
        <f t="shared" si="24"/>
        <v>3261.9380952380952</v>
      </c>
      <c r="R53" s="52">
        <f>Allan_saldo+Finn_saldo+Helle_saldo+Jørgen_saldo+Leena_saldo+Lund_saldo+Lis_saldo</f>
        <v>22733.58</v>
      </c>
    </row>
    <row r="54" spans="1:18" ht="12.75">
      <c r="A54" s="1">
        <v>41001</v>
      </c>
      <c r="B54" s="68" t="s">
        <v>79</v>
      </c>
      <c r="C54" s="3">
        <v>700</v>
      </c>
      <c r="D54" s="10">
        <f>Samlet_beløb/7</f>
        <v>100</v>
      </c>
      <c r="E54" s="10">
        <f t="shared" si="14"/>
        <v>3061.9400952380956</v>
      </c>
      <c r="F54" s="11">
        <f>Samlet_beløb/7</f>
        <v>100</v>
      </c>
      <c r="G54" s="11">
        <f t="shared" si="15"/>
        <v>3561.9434285714287</v>
      </c>
      <c r="H54" s="12">
        <f>Samlet_beløb/7</f>
        <v>100</v>
      </c>
      <c r="I54" s="12">
        <f t="shared" si="16"/>
        <v>3361.9400952380956</v>
      </c>
      <c r="J54" s="13">
        <f>Samlet_beløb/7</f>
        <v>100</v>
      </c>
      <c r="K54" s="13">
        <f t="shared" si="17"/>
        <v>3361.9400952380956</v>
      </c>
      <c r="L54" s="14">
        <f>Samlet_beløb/7</f>
        <v>100</v>
      </c>
      <c r="M54" s="14">
        <f t="shared" si="18"/>
        <v>3361.9400952380956</v>
      </c>
      <c r="N54" s="15">
        <f>Samlet_beløb/7</f>
        <v>100</v>
      </c>
      <c r="O54" s="15">
        <f t="shared" si="23"/>
        <v>3361.9380952380952</v>
      </c>
      <c r="P54" s="16">
        <f>Samlet_beløb/7</f>
        <v>100</v>
      </c>
      <c r="Q54" s="16">
        <f t="shared" si="24"/>
        <v>3361.9380952380952</v>
      </c>
      <c r="R54" s="52">
        <f>Allan_saldo+Finn_saldo+Helle_saldo+Jørgen_saldo+Leena_saldo+Lund_saldo+Lis_saldo</f>
        <v>23433.58</v>
      </c>
    </row>
    <row r="55" spans="1:18" ht="12.75">
      <c r="A55" s="4">
        <v>41001</v>
      </c>
      <c r="B55" s="68" t="s">
        <v>17</v>
      </c>
      <c r="C55" s="3">
        <v>700</v>
      </c>
      <c r="D55" s="10">
        <f>Samlet_beløb/7</f>
        <v>100</v>
      </c>
      <c r="E55" s="10">
        <f t="shared" si="14"/>
        <v>3161.9400952380956</v>
      </c>
      <c r="F55" s="11">
        <f>Samlet_beløb/7</f>
        <v>100</v>
      </c>
      <c r="G55" s="11">
        <f t="shared" si="15"/>
        <v>3661.9434285714287</v>
      </c>
      <c r="H55" s="12">
        <f>Samlet_beløb/7</f>
        <v>100</v>
      </c>
      <c r="I55" s="12">
        <f t="shared" si="16"/>
        <v>3461.9400952380956</v>
      </c>
      <c r="J55" s="13">
        <f>Samlet_beløb/7</f>
        <v>100</v>
      </c>
      <c r="K55" s="13">
        <f t="shared" si="17"/>
        <v>3461.9400952380956</v>
      </c>
      <c r="L55" s="14">
        <f>Samlet_beløb/7</f>
        <v>100</v>
      </c>
      <c r="M55" s="14">
        <f t="shared" si="18"/>
        <v>3461.9400952380956</v>
      </c>
      <c r="N55" s="15">
        <f>Samlet_beløb/7</f>
        <v>100</v>
      </c>
      <c r="O55" s="15">
        <f t="shared" si="23"/>
        <v>3461.9380952380952</v>
      </c>
      <c r="P55" s="16">
        <f>Samlet_beløb/7</f>
        <v>100</v>
      </c>
      <c r="Q55" s="16">
        <f t="shared" si="24"/>
        <v>3461.9380952380952</v>
      </c>
      <c r="R55" s="52">
        <f>Allan_saldo+Finn_saldo+Helle_saldo+Jørgen_saldo+Leena_saldo+Lund_saldo+Lis_saldo</f>
        <v>24133.58</v>
      </c>
    </row>
    <row r="56" spans="1:18" ht="12.75">
      <c r="A56" s="4">
        <v>41036</v>
      </c>
      <c r="B56" s="68" t="s">
        <v>81</v>
      </c>
      <c r="C56" s="3">
        <v>-3461.94</v>
      </c>
      <c r="D56" s="10">
        <v>0</v>
      </c>
      <c r="E56" s="10">
        <f t="shared" si="14"/>
        <v>3161.9400952380956</v>
      </c>
      <c r="F56" s="11">
        <v>0</v>
      </c>
      <c r="G56" s="11">
        <f t="shared" si="15"/>
        <v>3661.9434285714287</v>
      </c>
      <c r="H56" s="12">
        <v>0</v>
      </c>
      <c r="I56" s="12">
        <f t="shared" si="16"/>
        <v>3461.9400952380956</v>
      </c>
      <c r="J56" s="13">
        <v>0</v>
      </c>
      <c r="K56" s="13">
        <f t="shared" si="17"/>
        <v>3461.9400952380956</v>
      </c>
      <c r="L56" s="14">
        <v>0</v>
      </c>
      <c r="M56" s="14">
        <f t="shared" si="18"/>
        <v>3461.9400952380956</v>
      </c>
      <c r="N56" s="15">
        <v>0</v>
      </c>
      <c r="O56" s="15">
        <f t="shared" si="23"/>
        <v>3461.9380952380952</v>
      </c>
      <c r="P56" s="16">
        <f>Samlet_beløb</f>
        <v>-3461.94</v>
      </c>
      <c r="Q56" s="69">
        <f t="shared" si="24"/>
        <v>-0.0019047619048251363</v>
      </c>
      <c r="R56" s="52">
        <f>Allan_saldo+Finn_saldo+Helle_saldo+Jørgen_saldo+Leena_saldo+Lund_saldo+Lis_saldo</f>
        <v>20671.640000000003</v>
      </c>
    </row>
    <row r="57" spans="1:18" ht="12.75">
      <c r="A57" s="4">
        <v>41085</v>
      </c>
      <c r="B57" s="68" t="s">
        <v>82</v>
      </c>
      <c r="C57" s="3">
        <v>600</v>
      </c>
      <c r="D57" s="10">
        <f>Samlet_beløb/6</f>
        <v>100</v>
      </c>
      <c r="E57" s="10">
        <f t="shared" si="14"/>
        <v>3261.9400952380956</v>
      </c>
      <c r="F57" s="11">
        <f>Samlet_beløb/6</f>
        <v>100</v>
      </c>
      <c r="G57" s="11">
        <f t="shared" si="15"/>
        <v>3761.9434285714287</v>
      </c>
      <c r="H57" s="12">
        <f>Samlet_beløb/6</f>
        <v>100</v>
      </c>
      <c r="I57" s="12">
        <f t="shared" si="16"/>
        <v>3561.9400952380956</v>
      </c>
      <c r="J57" s="13">
        <f>Samlet_beløb/6</f>
        <v>100</v>
      </c>
      <c r="K57" s="13">
        <f t="shared" si="17"/>
        <v>3561.9400952380956</v>
      </c>
      <c r="L57" s="14">
        <f>Samlet_beløb/6</f>
        <v>100</v>
      </c>
      <c r="M57" s="14">
        <f t="shared" si="18"/>
        <v>3561.9400952380956</v>
      </c>
      <c r="N57" s="15">
        <f>Samlet_beløb/6</f>
        <v>100</v>
      </c>
      <c r="O57" s="15">
        <f t="shared" si="23"/>
        <v>3561.9380952380952</v>
      </c>
      <c r="P57" s="70"/>
      <c r="Q57" s="70"/>
      <c r="R57" s="52">
        <f>Allan_saldo+Finn_saldo+Helle_saldo+Jørgen_saldo+Leena_saldo+Lund_saldo+Lis_saldo</f>
        <v>21271.641904761906</v>
      </c>
    </row>
    <row r="58" spans="1:18" ht="12.75">
      <c r="A58" s="4">
        <v>41099</v>
      </c>
      <c r="B58" s="68" t="s">
        <v>83</v>
      </c>
      <c r="C58" s="3">
        <v>-5100</v>
      </c>
      <c r="D58" s="10">
        <f>Samlet_beløb/6</f>
        <v>-850</v>
      </c>
      <c r="E58" s="10">
        <f t="shared" si="14"/>
        <v>2411.9400952380956</v>
      </c>
      <c r="F58" s="11">
        <f>Samlet_beløb/6</f>
        <v>-850</v>
      </c>
      <c r="G58" s="11">
        <f t="shared" si="15"/>
        <v>2911.9434285714287</v>
      </c>
      <c r="H58" s="12">
        <f>Samlet_beløb/6</f>
        <v>-850</v>
      </c>
      <c r="I58" s="12">
        <f t="shared" si="16"/>
        <v>2711.9400952380956</v>
      </c>
      <c r="J58" s="13">
        <f>Samlet_beløb/6</f>
        <v>-850</v>
      </c>
      <c r="K58" s="13">
        <f t="shared" si="17"/>
        <v>2711.9400952380956</v>
      </c>
      <c r="L58" s="14">
        <f>Samlet_beløb/6</f>
        <v>-850</v>
      </c>
      <c r="M58" s="14">
        <f t="shared" si="18"/>
        <v>2711.9400952380956</v>
      </c>
      <c r="N58" s="15">
        <f>Samlet_beløb/6</f>
        <v>-850</v>
      </c>
      <c r="O58" s="15">
        <f t="shared" si="23"/>
        <v>2711.9380952380952</v>
      </c>
      <c r="P58" s="70"/>
      <c r="Q58" s="70"/>
      <c r="R58" s="52">
        <f>Allan_saldo+Finn_saldo+Helle_saldo+Jørgen_saldo+Leena_saldo+Lund_saldo+Lis_saldo</f>
        <v>16171.641904761906</v>
      </c>
    </row>
    <row r="59" spans="1:18" ht="12.75">
      <c r="A59" s="4">
        <v>41128</v>
      </c>
      <c r="B59" s="68" t="s">
        <v>84</v>
      </c>
      <c r="C59" s="3">
        <v>600</v>
      </c>
      <c r="D59" s="10">
        <f>Samlet_beløb/6</f>
        <v>100</v>
      </c>
      <c r="E59" s="10">
        <f t="shared" si="14"/>
        <v>2511.9400952380956</v>
      </c>
      <c r="F59" s="11">
        <f>Samlet_beløb/6</f>
        <v>100</v>
      </c>
      <c r="G59" s="11">
        <f t="shared" si="15"/>
        <v>3011.9434285714287</v>
      </c>
      <c r="H59" s="12">
        <f>Samlet_beløb/6</f>
        <v>100</v>
      </c>
      <c r="I59" s="12">
        <f t="shared" si="16"/>
        <v>2811.9400952380956</v>
      </c>
      <c r="J59" s="13">
        <f>Samlet_beløb/6</f>
        <v>100</v>
      </c>
      <c r="K59" s="13">
        <f t="shared" si="17"/>
        <v>2811.9400952380956</v>
      </c>
      <c r="L59" s="14">
        <f>Samlet_beløb/6</f>
        <v>100</v>
      </c>
      <c r="M59" s="14">
        <f t="shared" si="18"/>
        <v>2811.9400952380956</v>
      </c>
      <c r="N59" s="15">
        <f>Samlet_beløb/6</f>
        <v>100</v>
      </c>
      <c r="O59" s="15">
        <f t="shared" si="23"/>
        <v>2811.9380952380952</v>
      </c>
      <c r="P59" s="70"/>
      <c r="Q59" s="70"/>
      <c r="R59" s="52">
        <f>Allan_saldo+Finn_saldo+Helle_saldo+Jørgen_saldo+Leena_saldo+Lund_saldo+Lis_saldo</f>
        <v>16771.641904761906</v>
      </c>
    </row>
    <row r="60" spans="1:18" ht="12.75">
      <c r="A60" s="4">
        <v>41180</v>
      </c>
      <c r="B60" s="68" t="s">
        <v>85</v>
      </c>
      <c r="C60" s="3">
        <v>600</v>
      </c>
      <c r="D60" s="10">
        <f>Samlet_beløb/6</f>
        <v>100</v>
      </c>
      <c r="E60" s="10">
        <f t="shared" si="14"/>
        <v>2611.9400952380956</v>
      </c>
      <c r="F60" s="11">
        <f>Samlet_beløb/6</f>
        <v>100</v>
      </c>
      <c r="G60" s="11">
        <f t="shared" si="15"/>
        <v>3111.9434285714287</v>
      </c>
      <c r="H60" s="12">
        <f>Samlet_beløb/6</f>
        <v>100</v>
      </c>
      <c r="I60" s="12">
        <f t="shared" si="16"/>
        <v>2911.9400952380956</v>
      </c>
      <c r="J60" s="13">
        <f>Samlet_beløb/6</f>
        <v>100</v>
      </c>
      <c r="K60" s="13">
        <f t="shared" si="17"/>
        <v>2911.9400952380956</v>
      </c>
      <c r="L60" s="14">
        <f>Samlet_beløb/6</f>
        <v>100</v>
      </c>
      <c r="M60" s="14">
        <f t="shared" si="18"/>
        <v>2911.9400952380956</v>
      </c>
      <c r="N60" s="15">
        <f>Samlet_beløb/6</f>
        <v>100</v>
      </c>
      <c r="O60" s="15">
        <f t="shared" si="23"/>
        <v>2911.9380952380952</v>
      </c>
      <c r="P60" s="70"/>
      <c r="Q60" s="70"/>
      <c r="R60" s="52">
        <f>Allan_saldo+Finn_saldo+Helle_saldo+Jørgen_saldo+Leena_saldo+Lund_saldo+Lis_saldo</f>
        <v>17371.641904761906</v>
      </c>
    </row>
    <row r="61" spans="1:18" ht="12.75">
      <c r="A61" s="4">
        <v>41198</v>
      </c>
      <c r="B61" s="68" t="s">
        <v>86</v>
      </c>
      <c r="C61" s="3">
        <v>600</v>
      </c>
      <c r="D61" s="10">
        <f>Samlet_beløb/6</f>
        <v>100</v>
      </c>
      <c r="E61" s="10">
        <f t="shared" si="14"/>
        <v>2711.9400952380956</v>
      </c>
      <c r="F61" s="11">
        <f>Samlet_beløb/6</f>
        <v>100</v>
      </c>
      <c r="G61" s="11">
        <f t="shared" si="15"/>
        <v>3211.9434285714287</v>
      </c>
      <c r="H61" s="12">
        <f>Samlet_beløb/6</f>
        <v>100</v>
      </c>
      <c r="I61" s="12">
        <f t="shared" si="16"/>
        <v>3011.9400952380956</v>
      </c>
      <c r="J61" s="13">
        <f>Samlet_beløb/6</f>
        <v>100</v>
      </c>
      <c r="K61" s="13">
        <f t="shared" si="17"/>
        <v>3011.9400952380956</v>
      </c>
      <c r="L61" s="14">
        <f>Samlet_beløb/6</f>
        <v>100</v>
      </c>
      <c r="M61" s="14">
        <f t="shared" si="18"/>
        <v>3011.9400952380956</v>
      </c>
      <c r="N61" s="15">
        <f>Samlet_beløb/6</f>
        <v>100</v>
      </c>
      <c r="O61" s="15">
        <f t="shared" si="23"/>
        <v>3011.9380952380952</v>
      </c>
      <c r="P61" s="70"/>
      <c r="Q61" s="70"/>
      <c r="R61" s="52">
        <f>Allan_saldo+Finn_saldo+Helle_saldo+Jørgen_saldo+Leena_saldo+Lund_saldo+Lis_saldo</f>
        <v>17971.641904761906</v>
      </c>
    </row>
    <row r="62" spans="1:18" ht="12.75">
      <c r="A62" s="4">
        <v>41246</v>
      </c>
      <c r="B62" s="68" t="s">
        <v>87</v>
      </c>
      <c r="C62" s="3">
        <v>-870</v>
      </c>
      <c r="D62" s="10">
        <f>Samlet_beløb/6</f>
        <v>-145</v>
      </c>
      <c r="E62" s="10">
        <f t="shared" si="14"/>
        <v>2566.9400952380956</v>
      </c>
      <c r="F62" s="11">
        <f>Samlet_beløb/6</f>
        <v>-145</v>
      </c>
      <c r="G62" s="11">
        <f t="shared" si="15"/>
        <v>3066.9434285714287</v>
      </c>
      <c r="H62" s="12">
        <f>Samlet_beløb/6</f>
        <v>-145</v>
      </c>
      <c r="I62" s="12">
        <f t="shared" si="16"/>
        <v>2866.9400952380956</v>
      </c>
      <c r="J62" s="13">
        <f>Samlet_beløb/6</f>
        <v>-145</v>
      </c>
      <c r="K62" s="13">
        <f t="shared" si="17"/>
        <v>2866.9400952380956</v>
      </c>
      <c r="L62" s="14">
        <f>Samlet_beløb/6</f>
        <v>-145</v>
      </c>
      <c r="M62" s="14">
        <f t="shared" si="18"/>
        <v>2866.9400952380956</v>
      </c>
      <c r="N62" s="15">
        <f>Samlet_beløb/6</f>
        <v>-145</v>
      </c>
      <c r="O62" s="15">
        <f t="shared" si="23"/>
        <v>2866.9380952380952</v>
      </c>
      <c r="P62" s="70"/>
      <c r="Q62" s="70"/>
      <c r="R62" s="52">
        <f>Allan_saldo+Finn_saldo+Helle_saldo+Jørgen_saldo+Leena_saldo+Lund_saldo+Lis_saldo</f>
        <v>17101.641904761906</v>
      </c>
    </row>
  </sheetData>
  <sheetProtection/>
  <mergeCells count="7">
    <mergeCell ref="L2:M2"/>
    <mergeCell ref="N2:O2"/>
    <mergeCell ref="P2:Q2"/>
    <mergeCell ref="D2:E2"/>
    <mergeCell ref="F2:G2"/>
    <mergeCell ref="H2:I2"/>
    <mergeCell ref="J2:K2"/>
  </mergeCells>
  <printOptions/>
  <pageMargins left="0.47" right="0.51" top="1" bottom="1" header="0" footer="0"/>
  <pageSetup orientation="landscape" paperSize="9" r:id="rId1"/>
  <ignoredErrors>
    <ignoredError sqref="E4:E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9.140625" style="17" customWidth="1"/>
    <col min="3" max="3" width="9.28125" style="17" bestFit="1" customWidth="1"/>
    <col min="4" max="4" width="9.140625" style="17" customWidth="1"/>
    <col min="5" max="5" width="9.8515625" style="17" bestFit="1" customWidth="1"/>
    <col min="6" max="6" width="9.140625" style="17" customWidth="1"/>
    <col min="7" max="7" width="9.28125" style="17" bestFit="1" customWidth="1"/>
    <col min="9" max="9" width="9.28125" style="0" bestFit="1" customWidth="1"/>
    <col min="10" max="10" width="2.28125" style="0" customWidth="1"/>
    <col min="11" max="11" width="13.8515625" style="17" customWidth="1"/>
    <col min="12" max="12" width="14.7109375" style="17" customWidth="1"/>
    <col min="13" max="15" width="9.28125" style="0" bestFit="1" customWidth="1"/>
  </cols>
  <sheetData>
    <row r="1" spans="1:15" ht="18">
      <c r="A1" s="19" t="s">
        <v>32</v>
      </c>
      <c r="B1" s="20"/>
      <c r="C1" s="20"/>
      <c r="D1" s="20"/>
      <c r="E1" s="20"/>
      <c r="F1" s="20"/>
      <c r="G1" s="20"/>
      <c r="H1" s="21"/>
      <c r="I1" s="21"/>
      <c r="J1" s="21"/>
      <c r="K1" s="20"/>
      <c r="L1" s="20"/>
      <c r="M1" s="21"/>
      <c r="N1" s="22"/>
      <c r="O1" s="22"/>
    </row>
    <row r="2" spans="1:15" ht="18.75" thickBot="1">
      <c r="A2" s="19"/>
      <c r="B2" s="20"/>
      <c r="C2" s="20"/>
      <c r="D2" s="20"/>
      <c r="E2" s="20"/>
      <c r="F2" s="20"/>
      <c r="G2" s="20"/>
      <c r="H2" s="21"/>
      <c r="I2" s="21"/>
      <c r="J2" s="21"/>
      <c r="K2" s="20"/>
      <c r="L2" s="20"/>
      <c r="M2" s="21"/>
      <c r="N2" s="22"/>
      <c r="O2" s="22"/>
    </row>
    <row r="3" spans="1:15" ht="13.5" thickBot="1">
      <c r="A3" s="22"/>
      <c r="B3" s="85" t="s">
        <v>3</v>
      </c>
      <c r="C3" s="86"/>
      <c r="D3" s="89" t="s">
        <v>28</v>
      </c>
      <c r="E3" s="86"/>
      <c r="F3" s="85" t="s">
        <v>31</v>
      </c>
      <c r="G3" s="88"/>
      <c r="H3" s="85" t="s">
        <v>2</v>
      </c>
      <c r="I3" s="86"/>
      <c r="J3" s="23"/>
      <c r="K3" s="2" t="s">
        <v>36</v>
      </c>
      <c r="L3" s="43">
        <v>11</v>
      </c>
      <c r="M3" s="22"/>
      <c r="N3" s="22"/>
      <c r="O3" s="22"/>
    </row>
    <row r="4" spans="1:15" ht="12.75">
      <c r="A4" s="22"/>
      <c r="B4" s="30" t="s">
        <v>29</v>
      </c>
      <c r="C4" s="31" t="s">
        <v>30</v>
      </c>
      <c r="D4" s="30" t="s">
        <v>29</v>
      </c>
      <c r="E4" s="31" t="s">
        <v>30</v>
      </c>
      <c r="F4" s="30" t="s">
        <v>29</v>
      </c>
      <c r="G4" s="31" t="s">
        <v>30</v>
      </c>
      <c r="H4" s="30" t="s">
        <v>29</v>
      </c>
      <c r="I4" s="37" t="s">
        <v>30</v>
      </c>
      <c r="J4" s="24"/>
      <c r="K4" s="25" t="s">
        <v>37</v>
      </c>
      <c r="L4" s="18">
        <v>7</v>
      </c>
      <c r="M4" s="21"/>
      <c r="N4" s="22"/>
      <c r="O4" s="22"/>
    </row>
    <row r="5" spans="1:15" ht="12.75">
      <c r="A5" s="22"/>
      <c r="B5" s="32">
        <v>42.46</v>
      </c>
      <c r="C5" s="33">
        <f>B5*Kurs_LVL</f>
        <v>467.06</v>
      </c>
      <c r="D5" s="34">
        <v>116.3</v>
      </c>
      <c r="E5" s="33">
        <f>D5*Kurs_LVL</f>
        <v>1279.3</v>
      </c>
      <c r="F5" s="35">
        <v>16.6</v>
      </c>
      <c r="G5" s="33">
        <f aca="true" t="shared" si="0" ref="G5:G12">F5*Kurs_LVL</f>
        <v>182.60000000000002</v>
      </c>
      <c r="H5" s="36" t="s">
        <v>34</v>
      </c>
      <c r="I5" s="33">
        <v>250</v>
      </c>
      <c r="J5" s="24"/>
      <c r="K5" s="2" t="s">
        <v>35</v>
      </c>
      <c r="L5" s="44">
        <f>TOTAL/AntalPersoner</f>
        <v>1291.0657142857142</v>
      </c>
      <c r="M5" s="22"/>
      <c r="N5" s="22"/>
      <c r="O5" s="22"/>
    </row>
    <row r="6" spans="1:15" ht="12.75">
      <c r="A6" s="22"/>
      <c r="B6" s="32">
        <v>16</v>
      </c>
      <c r="C6" s="37">
        <f>B6*Kurs_LVL</f>
        <v>176</v>
      </c>
      <c r="D6" s="32"/>
      <c r="E6" s="37"/>
      <c r="F6" s="38">
        <v>9</v>
      </c>
      <c r="G6" s="37">
        <f t="shared" si="0"/>
        <v>99</v>
      </c>
      <c r="H6" s="39">
        <v>122.2</v>
      </c>
      <c r="I6" s="37">
        <f aca="true" t="shared" si="1" ref="I6:I11">H6*Kurs_LVL</f>
        <v>1344.2</v>
      </c>
      <c r="J6" s="26"/>
      <c r="K6" s="25"/>
      <c r="L6" s="25"/>
      <c r="M6" s="21"/>
      <c r="N6" s="22"/>
      <c r="O6" s="22"/>
    </row>
    <row r="7" spans="1:15" ht="12.75">
      <c r="A7" s="22"/>
      <c r="B7" s="32">
        <v>50</v>
      </c>
      <c r="C7" s="37">
        <f>B7*Kurs_LVL</f>
        <v>550</v>
      </c>
      <c r="D7" s="32"/>
      <c r="E7" s="37"/>
      <c r="F7" s="38">
        <v>14</v>
      </c>
      <c r="G7" s="37">
        <f t="shared" si="0"/>
        <v>154</v>
      </c>
      <c r="H7" s="39">
        <v>9.75</v>
      </c>
      <c r="I7" s="37">
        <f t="shared" si="1"/>
        <v>107.25</v>
      </c>
      <c r="J7" s="26"/>
      <c r="K7" s="25"/>
      <c r="L7" s="25"/>
      <c r="M7" s="21"/>
      <c r="N7" s="22"/>
      <c r="O7" s="22"/>
    </row>
    <row r="8" spans="1:15" ht="12.75">
      <c r="A8" s="22"/>
      <c r="B8" s="32"/>
      <c r="C8" s="37"/>
      <c r="D8" s="32"/>
      <c r="E8" s="37"/>
      <c r="F8" s="38">
        <v>32</v>
      </c>
      <c r="G8" s="37">
        <f t="shared" si="0"/>
        <v>352</v>
      </c>
      <c r="H8" s="39">
        <v>174.7</v>
      </c>
      <c r="I8" s="37">
        <f t="shared" si="1"/>
        <v>1921.6999999999998</v>
      </c>
      <c r="J8" s="26"/>
      <c r="K8" s="25"/>
      <c r="L8" s="25"/>
      <c r="M8" s="21"/>
      <c r="N8" s="22"/>
      <c r="O8" s="22"/>
    </row>
    <row r="9" spans="1:15" ht="12.75">
      <c r="A9" s="22"/>
      <c r="B9" s="32"/>
      <c r="C9" s="37"/>
      <c r="D9" s="32"/>
      <c r="E9" s="37"/>
      <c r="F9" s="38">
        <v>8</v>
      </c>
      <c r="G9" s="37">
        <f t="shared" si="0"/>
        <v>88</v>
      </c>
      <c r="H9" s="39">
        <v>7.3</v>
      </c>
      <c r="I9" s="37">
        <f t="shared" si="1"/>
        <v>80.3</v>
      </c>
      <c r="J9" s="26"/>
      <c r="K9" s="25"/>
      <c r="L9" s="25"/>
      <c r="M9" s="21"/>
      <c r="N9" s="22"/>
      <c r="O9" s="22"/>
    </row>
    <row r="10" spans="1:15" ht="13.5" thickBot="1">
      <c r="A10" s="22"/>
      <c r="B10" s="32"/>
      <c r="C10" s="37"/>
      <c r="D10" s="32"/>
      <c r="E10" s="37"/>
      <c r="F10" s="38">
        <v>6.55</v>
      </c>
      <c r="G10" s="37">
        <f t="shared" si="0"/>
        <v>72.05</v>
      </c>
      <c r="H10" s="39">
        <v>4</v>
      </c>
      <c r="I10" s="37">
        <f t="shared" si="1"/>
        <v>44</v>
      </c>
      <c r="J10" s="26"/>
      <c r="K10" s="25"/>
      <c r="L10" s="25"/>
      <c r="M10" s="21"/>
      <c r="N10" s="22"/>
      <c r="O10" s="22"/>
    </row>
    <row r="11" spans="1:15" ht="13.5" thickBot="1">
      <c r="A11" s="22"/>
      <c r="B11" s="32"/>
      <c r="C11" s="37"/>
      <c r="D11" s="32"/>
      <c r="E11" s="37"/>
      <c r="F11" s="38">
        <v>140</v>
      </c>
      <c r="G11" s="37">
        <f t="shared" si="0"/>
        <v>1540</v>
      </c>
      <c r="H11" s="39">
        <v>15</v>
      </c>
      <c r="I11" s="37">
        <f t="shared" si="1"/>
        <v>165</v>
      </c>
      <c r="J11" s="26"/>
      <c r="K11" s="85" t="s">
        <v>33</v>
      </c>
      <c r="L11" s="87"/>
      <c r="M11" s="21"/>
      <c r="N11" s="22"/>
      <c r="O11" s="22"/>
    </row>
    <row r="12" spans="1:15" ht="13.5" thickBot="1">
      <c r="A12" s="22"/>
      <c r="B12" s="32"/>
      <c r="C12" s="37"/>
      <c r="D12" s="32"/>
      <c r="E12" s="37"/>
      <c r="F12" s="38">
        <v>15</v>
      </c>
      <c r="G12" s="37">
        <f t="shared" si="0"/>
        <v>165</v>
      </c>
      <c r="H12" s="39"/>
      <c r="I12" s="37"/>
      <c r="J12" s="27"/>
      <c r="K12" s="45" t="s">
        <v>29</v>
      </c>
      <c r="L12" s="46" t="s">
        <v>30</v>
      </c>
      <c r="M12" s="21"/>
      <c r="N12" s="22"/>
      <c r="O12" s="22"/>
    </row>
    <row r="13" spans="1:15" ht="13.5" thickBot="1">
      <c r="A13" s="22"/>
      <c r="B13" s="40">
        <f>SUM(B5:B12)</f>
        <v>108.46000000000001</v>
      </c>
      <c r="C13" s="41">
        <f aca="true" t="shared" si="2" ref="C13:I13">SUM(C5:C12)</f>
        <v>1193.06</v>
      </c>
      <c r="D13" s="40">
        <f t="shared" si="2"/>
        <v>116.3</v>
      </c>
      <c r="E13" s="41">
        <f t="shared" si="2"/>
        <v>1279.3</v>
      </c>
      <c r="F13" s="40">
        <f t="shared" si="2"/>
        <v>241.14999999999998</v>
      </c>
      <c r="G13" s="41">
        <f t="shared" si="2"/>
        <v>2652.65</v>
      </c>
      <c r="H13" s="40">
        <f t="shared" si="2"/>
        <v>332.95</v>
      </c>
      <c r="I13" s="41">
        <f t="shared" si="2"/>
        <v>3912.45</v>
      </c>
      <c r="J13" s="28"/>
      <c r="K13" s="47">
        <f>$B13+$D13+$F13+$H13</f>
        <v>798.8599999999999</v>
      </c>
      <c r="L13" s="48">
        <f>$C13+$E13+$G13+$I13</f>
        <v>9037.46</v>
      </c>
      <c r="M13" s="21"/>
      <c r="N13" s="22"/>
      <c r="O13" s="22"/>
    </row>
    <row r="14" spans="1:15" ht="12.75">
      <c r="A14" s="22"/>
      <c r="B14" s="42"/>
      <c r="C14" s="42"/>
      <c r="D14" s="42"/>
      <c r="E14" s="42"/>
      <c r="F14" s="42"/>
      <c r="G14" s="42"/>
      <c r="H14" s="42"/>
      <c r="I14" s="42"/>
      <c r="J14" s="21"/>
      <c r="K14" s="20"/>
      <c r="L14" s="20"/>
      <c r="M14" s="21"/>
      <c r="N14" s="22"/>
      <c r="O14" s="22"/>
    </row>
    <row r="15" spans="1:15" ht="13.5" thickBot="1">
      <c r="A15" s="2" t="s">
        <v>38</v>
      </c>
      <c r="B15" s="42"/>
      <c r="C15" s="42">
        <f>Pris_pr_person</f>
        <v>1291.0657142857142</v>
      </c>
      <c r="D15" s="42"/>
      <c r="E15" s="42">
        <f>Pris_pr_person*3</f>
        <v>3873.1971428571424</v>
      </c>
      <c r="F15" s="42"/>
      <c r="G15" s="42">
        <f>Pris_pr_person*2</f>
        <v>2582.1314285714284</v>
      </c>
      <c r="H15" s="42"/>
      <c r="I15" s="42">
        <f>Pris_pr_person</f>
        <v>1291.0657142857142</v>
      </c>
      <c r="J15" s="21"/>
      <c r="K15" s="20"/>
      <c r="L15" s="20"/>
      <c r="M15" s="21"/>
      <c r="N15" s="22"/>
      <c r="O15" s="22"/>
    </row>
    <row r="16" spans="1:15" ht="13.5" thickBot="1">
      <c r="A16" s="2" t="s">
        <v>39</v>
      </c>
      <c r="B16" s="42"/>
      <c r="C16" s="49">
        <f>Udlæg_Lund-C15</f>
        <v>-98.00571428571425</v>
      </c>
      <c r="D16" s="42"/>
      <c r="E16" s="49">
        <f>Udlæg_Bertelsen-E15</f>
        <v>-2593.897142857142</v>
      </c>
      <c r="F16" s="42"/>
      <c r="G16" s="49">
        <f>Udlæg_Fløng-G15</f>
        <v>70.5185714285717</v>
      </c>
      <c r="H16" s="42"/>
      <c r="I16" s="49">
        <f>Udlæg_Finn-I15</f>
        <v>2621.3842857142854</v>
      </c>
      <c r="J16" s="22"/>
      <c r="K16" s="29"/>
      <c r="L16" s="29"/>
      <c r="M16" s="22"/>
      <c r="N16" s="22"/>
      <c r="O16" s="22"/>
    </row>
    <row r="17" spans="1:15" ht="12.75">
      <c r="A17" s="22"/>
      <c r="B17" s="29"/>
      <c r="C17" s="29"/>
      <c r="D17" s="29"/>
      <c r="E17" s="29"/>
      <c r="F17" s="29"/>
      <c r="G17" s="29"/>
      <c r="H17" s="22"/>
      <c r="I17" s="22"/>
      <c r="J17" s="22"/>
      <c r="K17" s="29"/>
      <c r="L17" s="29"/>
      <c r="M17" s="22"/>
      <c r="N17" s="22"/>
      <c r="O17" s="22"/>
    </row>
    <row r="18" spans="1:15" ht="12.75">
      <c r="A18" s="2" t="s">
        <v>40</v>
      </c>
      <c r="B18" s="29"/>
      <c r="C18" s="50" t="s">
        <v>41</v>
      </c>
      <c r="D18" s="29"/>
      <c r="E18" s="29"/>
      <c r="F18" s="29"/>
      <c r="G18" s="29"/>
      <c r="H18" s="22"/>
      <c r="I18" s="22"/>
      <c r="J18" s="22"/>
      <c r="K18" s="29"/>
      <c r="L18" s="29"/>
      <c r="M18" s="22"/>
      <c r="N18" s="22"/>
      <c r="O18" s="22"/>
    </row>
    <row r="19" spans="1:15" ht="12.75">
      <c r="A19" s="22"/>
      <c r="B19" s="29"/>
      <c r="C19" s="50" t="s">
        <v>42</v>
      </c>
      <c r="D19" s="29"/>
      <c r="E19" s="29"/>
      <c r="F19" s="29"/>
      <c r="G19" s="29"/>
      <c r="H19" s="22"/>
      <c r="I19" s="22"/>
      <c r="J19" s="22"/>
      <c r="K19" s="29"/>
      <c r="L19" s="29"/>
      <c r="M19" s="22"/>
      <c r="N19" s="22"/>
      <c r="O19" s="22"/>
    </row>
    <row r="20" spans="1:15" ht="12.75">
      <c r="A20" s="22"/>
      <c r="B20" s="29"/>
      <c r="C20" s="50" t="s">
        <v>43</v>
      </c>
      <c r="D20" s="29"/>
      <c r="E20" s="29"/>
      <c r="F20" s="29"/>
      <c r="G20" s="29"/>
      <c r="H20" s="22"/>
      <c r="I20" s="22"/>
      <c r="J20" s="22"/>
      <c r="K20" s="29"/>
      <c r="L20" s="29"/>
      <c r="M20" s="22"/>
      <c r="N20" s="22"/>
      <c r="O20" s="22"/>
    </row>
    <row r="21" spans="1:15" ht="12.75">
      <c r="A21" s="22"/>
      <c r="B21" s="29"/>
      <c r="C21" s="50" t="s">
        <v>44</v>
      </c>
      <c r="D21" s="29"/>
      <c r="E21" s="29"/>
      <c r="F21" s="29"/>
      <c r="G21" s="29"/>
      <c r="H21" s="22"/>
      <c r="I21" s="22"/>
      <c r="J21" s="22"/>
      <c r="K21" s="29"/>
      <c r="L21" s="29"/>
      <c r="M21" s="22"/>
      <c r="N21" s="22"/>
      <c r="O21" s="22"/>
    </row>
    <row r="22" spans="1:15" ht="12.75">
      <c r="A22" s="22"/>
      <c r="B22" s="29"/>
      <c r="C22" s="29"/>
      <c r="D22" s="29"/>
      <c r="E22" s="29"/>
      <c r="F22" s="29"/>
      <c r="G22" s="29"/>
      <c r="H22" s="22"/>
      <c r="I22" s="22"/>
      <c r="J22" s="22"/>
      <c r="K22" s="29"/>
      <c r="L22" s="29"/>
      <c r="M22" s="22"/>
      <c r="N22" s="22"/>
      <c r="O22" s="22"/>
    </row>
    <row r="23" spans="1:15" ht="12.75">
      <c r="A23" s="22"/>
      <c r="B23" s="29"/>
      <c r="C23" s="29"/>
      <c r="D23" s="29"/>
      <c r="E23" s="29"/>
      <c r="F23" s="29"/>
      <c r="G23" s="29"/>
      <c r="H23" s="22"/>
      <c r="I23" s="22"/>
      <c r="J23" s="22"/>
      <c r="K23" s="29"/>
      <c r="L23" s="29"/>
      <c r="M23" s="22"/>
      <c r="N23" s="22"/>
      <c r="O23" s="22"/>
    </row>
    <row r="24" spans="1:15" ht="12.75">
      <c r="A24" s="22"/>
      <c r="B24" s="29"/>
      <c r="C24" s="29"/>
      <c r="D24" s="29"/>
      <c r="E24" s="29"/>
      <c r="F24" s="29"/>
      <c r="G24" s="29"/>
      <c r="H24" s="22"/>
      <c r="I24" s="22"/>
      <c r="J24" s="22"/>
      <c r="K24" s="29"/>
      <c r="L24" s="29"/>
      <c r="M24" s="22"/>
      <c r="N24" s="22"/>
      <c r="O24" s="22"/>
    </row>
    <row r="25" spans="1:15" ht="12.75">
      <c r="A25" s="22"/>
      <c r="B25" s="29"/>
      <c r="C25" s="29"/>
      <c r="D25" s="29"/>
      <c r="E25" s="29"/>
      <c r="F25" s="29"/>
      <c r="G25" s="29"/>
      <c r="H25" s="22"/>
      <c r="I25" s="22"/>
      <c r="J25" s="22"/>
      <c r="K25" s="29"/>
      <c r="L25" s="29"/>
      <c r="M25" s="22"/>
      <c r="N25" s="22"/>
      <c r="O25" s="22"/>
    </row>
    <row r="26" spans="1:15" ht="12.75">
      <c r="A26" s="22"/>
      <c r="B26" s="29"/>
      <c r="C26" s="29"/>
      <c r="D26" s="29"/>
      <c r="E26" s="29"/>
      <c r="F26" s="29"/>
      <c r="G26" s="29"/>
      <c r="H26" s="22"/>
      <c r="I26" s="22"/>
      <c r="J26" s="22"/>
      <c r="K26" s="29"/>
      <c r="L26" s="29"/>
      <c r="M26" s="22"/>
      <c r="N26" s="22"/>
      <c r="O26" s="22"/>
    </row>
    <row r="27" spans="1:15" ht="12.75">
      <c r="A27" s="22"/>
      <c r="B27" s="29"/>
      <c r="C27" s="29"/>
      <c r="D27" s="29"/>
      <c r="E27" s="29"/>
      <c r="F27" s="29"/>
      <c r="G27" s="29"/>
      <c r="H27" s="22"/>
      <c r="I27" s="22"/>
      <c r="J27" s="22"/>
      <c r="K27" s="29"/>
      <c r="L27" s="29"/>
      <c r="M27" s="22"/>
      <c r="N27" s="22"/>
      <c r="O27" s="22"/>
    </row>
  </sheetData>
  <sheetProtection/>
  <mergeCells count="5">
    <mergeCell ref="B3:C3"/>
    <mergeCell ref="K11:L11"/>
    <mergeCell ref="F3:G3"/>
    <mergeCell ref="H3:I3"/>
    <mergeCell ref="D3:E3"/>
  </mergeCells>
  <printOptions/>
  <pageMargins left="0.5" right="0.44" top="0.5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</dc:creator>
  <cp:keywords/>
  <dc:description/>
  <cp:lastModifiedBy>Aldo Bertelsen</cp:lastModifiedBy>
  <cp:lastPrinted>2008-09-22T20:37:04Z</cp:lastPrinted>
  <dcterms:created xsi:type="dcterms:W3CDTF">2008-03-13T19:10:15Z</dcterms:created>
  <dcterms:modified xsi:type="dcterms:W3CDTF">2012-12-09T17:52:38Z</dcterms:modified>
  <cp:category/>
  <cp:version/>
  <cp:contentType/>
  <cp:contentStatus/>
</cp:coreProperties>
</file>